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9.xml.rels" ContentType="application/vnd.openxmlformats-package.relationships+xml"/>
  <Override PartName="/xl/worksheets/_rels/sheet6.xml.rels" ContentType="application/vnd.openxmlformats-package.relationships+xml"/>
  <Override PartName="/xl/worksheets/_rels/sheet8.xml.rels" ContentType="application/vnd.openxmlformats-package.relationships+xml"/>
  <Override PartName="/xl/worksheets/_rels/sheet5.xml.rels" ContentType="application/vnd.openxmlformats-package.relationships+xml"/>
  <Override PartName="/xl/worksheets/_rels/sheet7.xml.rels" ContentType="application/vnd.openxmlformats-package.relationships+xml"/>
  <Override PartName="/xl/worksheets/_rels/sheet1.xml.rels" ContentType="application/vnd.openxmlformats-package.relationships+xml"/>
  <Override PartName="/xl/worksheets/_rels/sheet4.xml.rels" ContentType="application/vnd.openxmlformats-package.relationships+xml"/>
  <Override PartName="/xl/worksheets/_rels/sheet11.xml.rels" ContentType="application/vnd.openxmlformats-package.relationships+xml"/>
  <Override PartName="/xl/worksheets/_rels/sheet3.xml.rels" ContentType="application/vnd.openxmlformats-package.relationships+xml"/>
  <Override PartName="/xl/worksheets/_rels/sheet10.xml.rels" ContentType="application/vnd.openxmlformats-package.relationships+xml"/>
  <Override PartName="/xl/worksheets/_rels/sheet2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_rels/drawing9.xml.rels" ContentType="application/vnd.openxmlformats-package.relationships+xml"/>
  <Override PartName="/xl/drawings/_rels/drawing3.xml.rels" ContentType="application/vnd.openxmlformats-package.relationships+xml"/>
  <Override PartName="/xl/drawings/_rels/drawing8.xml.rels" ContentType="application/vnd.openxmlformats-package.relationships+xml"/>
  <Override PartName="/xl/drawings/_rels/drawing7.xml.rels" ContentType="application/vnd.openxmlformats-package.relationships+xml"/>
  <Override PartName="/xl/drawings/_rels/drawing11.xml.rels" ContentType="application/vnd.openxmlformats-package.relationships+xml"/>
  <Override PartName="/xl/drawings/_rels/drawing6.xml.rels" ContentType="application/vnd.openxmlformats-package.relationships+xml"/>
  <Override PartName="/xl/drawings/_rels/drawing10.xml.rels" ContentType="application/vnd.openxmlformats-package.relationship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0.xml" ContentType="application/vnd.openxmlformats-officedocument.drawing+xml"/>
  <Override PartName="/xl/drawings/drawing6.xml" ContentType="application/vnd.openxmlformats-officedocument.drawing+xml"/>
  <Override PartName="/xl/drawings/drawing11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149CP" sheetId="1" state="visible" r:id="rId2"/>
    <sheet name="N167CP" sheetId="2" state="visible" r:id="rId3"/>
    <sheet name="N222NY" sheetId="3" state="visible" r:id="rId4"/>
    <sheet name="N235CA" sheetId="4" state="visible" r:id="rId5"/>
    <sheet name="N235NY" sheetId="5" state="visible" r:id="rId6"/>
    <sheet name="N286CP" sheetId="6" state="visible" r:id="rId7"/>
    <sheet name="N336CP" sheetId="7" state="visible" r:id="rId8"/>
    <sheet name="N782CP" sheetId="8" state="visible" r:id="rId9"/>
    <sheet name="N927CP" sheetId="9" state="visible" r:id="rId10"/>
    <sheet name="N940CP" sheetId="10" state="visible" r:id="rId11"/>
    <sheet name="N98352" sheetId="11" state="visible" r:id="rId12"/>
  </sheets>
  <definedNames>
    <definedName function="false" hidden="false" localSheetId="0" name="_xlnm.Print_Area" vbProcedure="false">N149CP!$A$1:$O$41</definedName>
    <definedName function="false" hidden="false" localSheetId="1" name="_xlnm.Print_Area" vbProcedure="false">N167CP!$A$1:$O$32</definedName>
    <definedName function="false" hidden="false" localSheetId="2" name="_xlnm.Print_Area" vbProcedure="false">N222NY!$A$1:$P$34</definedName>
    <definedName function="false" hidden="false" localSheetId="3" name="_xlnm.Print_Area" vbProcedure="false">N235CA!$A$1:$O$32</definedName>
    <definedName function="false" hidden="false" localSheetId="4" name="_xlnm.Print_Area" vbProcedure="false">N235NY!$A$1:$P$34</definedName>
    <definedName function="false" hidden="false" localSheetId="5" name="_xlnm.Print_Area" vbProcedure="false">N286CP!$A$1:$O$41</definedName>
    <definedName function="false" hidden="false" localSheetId="6" name="_xlnm.Print_Area" vbProcedure="false">N336CP!$A$1:$O$41</definedName>
    <definedName function="false" hidden="false" localSheetId="7" name="_xlnm.Print_Area" vbProcedure="false">N782CP!$A$1:$O$41</definedName>
    <definedName function="false" hidden="false" localSheetId="8" name="_xlnm.Print_Area" vbProcedure="false">N927CP!$A$1:$O$32</definedName>
    <definedName function="false" hidden="false" localSheetId="9" name="_xlnm.Print_Area" vbProcedure="false">N940CP!$A$1:$O$41</definedName>
    <definedName function="false" hidden="false" localSheetId="10" name="_xlnm.Print_Area" vbProcedure="false">N98352!$A$1:$O$34</definedName>
    <definedName function="false" hidden="false" localSheetId="0" name="Z_E6541709_2C09_4959_B8AC_4CEBDB5A8A68_.wvu.PrintArea" vbProcedure="false">N149CP!$A$1:$O$32</definedName>
    <definedName function="false" hidden="false" localSheetId="1" name="Z_E6541709_2C09_4959_B8AC_4CEBDB5A8A68_.wvu.PrintArea" vbProcedure="false">N167CP!$A$1:$O$33</definedName>
    <definedName function="false" hidden="false" localSheetId="2" name="Z_E6541709_2C09_4959_B8AC_4CEBDB5A8A68_.wvu.PrintArea" vbProcedure="false">N222NY!$A$1:$O$33</definedName>
    <definedName function="false" hidden="false" localSheetId="3" name="Z_E6541709_2C09_4959_B8AC_4CEBDB5A8A68_.wvu.PrintArea" vbProcedure="false">N235CA!$A$1:$O$33</definedName>
    <definedName function="false" hidden="false" localSheetId="4" name="Z_E6541709_2C09_4959_B8AC_4CEBDB5A8A68_.wvu.PrintArea" vbProcedure="false">N235NY!$A$1:$O$33</definedName>
    <definedName function="false" hidden="false" localSheetId="5" name="Z_E6541709_2C09_4959_B8AC_4CEBDB5A8A68_.wvu.PrintArea" vbProcedure="false">N286CP!$A$1:$O$32</definedName>
    <definedName function="false" hidden="false" localSheetId="6" name="Z_E6541709_2C09_4959_B8AC_4CEBDB5A8A68_.wvu.PrintArea" vbProcedure="false">N336CP!$A$1:$O$32</definedName>
    <definedName function="false" hidden="false" localSheetId="7" name="Z_E6541709_2C09_4959_B8AC_4CEBDB5A8A68_.wvu.PrintArea" vbProcedure="false">N782CP!$A$1:$O$32</definedName>
    <definedName function="false" hidden="false" localSheetId="8" name="Z_E6541709_2C09_4959_B8AC_4CEBDB5A8A68_.wvu.PrintArea" vbProcedure="false">N927CP!$A$1:$O$33</definedName>
    <definedName function="false" hidden="false" localSheetId="9" name="Z_E6541709_2C09_4959_B8AC_4CEBDB5A8A68_.wvu.PrintArea" vbProcedure="false">N940CP!$A$1:$O$32</definedName>
    <definedName function="false" hidden="false" localSheetId="10" name="Z_E6541709_2C09_4959_B8AC_4CEBDB5A8A68_.wvu.PrintArea" vbProcedure="false">N98352!$A$1:$O$33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<sst xmlns="http://schemas.openxmlformats.org/spreadsheetml/2006/main" count="468" uniqueCount="92">
  <si>
    <t xml:space="preserve">CAP 3121</t>
  </si>
  <si>
    <t xml:space="preserve">N149CP</t>
  </si>
  <si>
    <t xml:space="preserve">Updated:</t>
  </si>
  <si>
    <t xml:space="preserve">Weight and Balance as of 15 May 2020</t>
  </si>
  <si>
    <t xml:space="preserve">Removed AmSafe air bags</t>
  </si>
  <si>
    <t xml:space="preserve">Cessna 182T - 230 HP</t>
  </si>
  <si>
    <t xml:space="preserve">Landing</t>
  </si>
  <si>
    <t xml:space="preserve">Takeoff</t>
  </si>
  <si>
    <t xml:space="preserve">Act</t>
  </si>
  <si>
    <t xml:space="preserve">NoAutoPilot</t>
  </si>
  <si>
    <t xml:space="preserve">Date:</t>
  </si>
  <si>
    <t xml:space="preserve">Mission #:</t>
  </si>
  <si>
    <t xml:space="preserve">Pilot</t>
  </si>
  <si>
    <t xml:space="preserve">Observer</t>
  </si>
  <si>
    <t xml:space="preserve">Back Seat Observer</t>
  </si>
  <si>
    <t xml:space="preserve">Back Seat Scanner</t>
  </si>
  <si>
    <t xml:space="preserve">Weight</t>
  </si>
  <si>
    <t xml:space="preserve">Arm</t>
  </si>
  <si>
    <t xml:space="preserve">Moment</t>
  </si>
  <si>
    <t xml:space="preserve">Basic Empty Weight</t>
  </si>
  <si>
    <t xml:space="preserve">Oil/Unusable Fuel</t>
  </si>
  <si>
    <t xml:space="preserve">Pilot and Observer</t>
  </si>
  <si>
    <t xml:space="preserve">Rear Observer/Scanner</t>
  </si>
  <si>
    <t xml:space="preserve">Useable Fuel Gallons</t>
  </si>
  <si>
    <t xml:space="preserve">Useable Fuel</t>
  </si>
  <si>
    <t xml:space="preserve">  48 Gallons (below tabs) 288 lbs</t>
  </si>
  <si>
    <t xml:space="preserve">  64 Gallons (tabs) 384 lbs</t>
  </si>
  <si>
    <t xml:space="preserve">  87 Gallons (full) 522</t>
  </si>
  <si>
    <t xml:space="preserve">Planned fuel burn GPH</t>
  </si>
  <si>
    <t xml:space="preserve">Baggage area A (120 lbs max)</t>
  </si>
  <si>
    <t xml:space="preserve">Baggage area B (80 lbs max)</t>
  </si>
  <si>
    <t xml:space="preserve">Survival Kit</t>
  </si>
  <si>
    <t xml:space="preserve">Log Books/Radio Lock/Aircraft Cover</t>
  </si>
  <si>
    <t xml:space="preserve">Equipment</t>
  </si>
  <si>
    <t xml:space="preserve">Other Baggage</t>
  </si>
  <si>
    <t xml:space="preserve">Baggage area C (80 lbs max)</t>
  </si>
  <si>
    <t xml:space="preserve">Total Baggage (200 lbs max)</t>
  </si>
  <si>
    <t xml:space="preserve">Totals</t>
  </si>
  <si>
    <t xml:space="preserve">Zero Fuel Totals</t>
  </si>
  <si>
    <t xml:space="preserve">Actual is Starting Fuel to Zero Fuel</t>
  </si>
  <si>
    <t xml:space="preserve">Max Weight/CG Landing</t>
  </si>
  <si>
    <t xml:space="preserve">Max Weight/CG Take Off</t>
  </si>
  <si>
    <t xml:space="preserve">Min Weight/CG</t>
  </si>
  <si>
    <t xml:space="preserve">Max Ramp Weight</t>
  </si>
  <si>
    <t xml:space="preserve">Autopilot use prohibited if CG is 34 or less</t>
  </si>
  <si>
    <t xml:space="preserve">Remaining Useable</t>
  </si>
  <si>
    <t xml:space="preserve">for Landing</t>
  </si>
  <si>
    <t xml:space="preserve">for Takeoff</t>
  </si>
  <si>
    <t xml:space="preserve">Gallons to landing weight and hours</t>
  </si>
  <si>
    <t xml:space="preserve">Hours to 1 hour reserve</t>
  </si>
  <si>
    <t xml:space="preserve">CAP 3131</t>
  </si>
  <si>
    <t xml:space="preserve">N167CP</t>
  </si>
  <si>
    <t xml:space="preserve">Weight and Balance as of 13 Jul 20</t>
  </si>
  <si>
    <t xml:space="preserve">Cessna 172S - 180 HP</t>
  </si>
  <si>
    <t xml:space="preserve">Std</t>
  </si>
  <si>
    <t xml:space="preserve">Util</t>
  </si>
  <si>
    <t xml:space="preserve">Useable Fuel Weight</t>
  </si>
  <si>
    <t xml:space="preserve">35 Gallons (tabs) 210 lbs</t>
  </si>
  <si>
    <t xml:space="preserve">53 Gallons (full)  318 lbs</t>
  </si>
  <si>
    <t xml:space="preserve">Baggage (120 lbs max)</t>
  </si>
  <si>
    <t xml:space="preserve">Max Weight/CG</t>
  </si>
  <si>
    <t xml:space="preserve">CAP 3123</t>
  </si>
  <si>
    <t xml:space="preserve">N222NY</t>
  </si>
  <si>
    <t xml:space="preserve">Weight and Balance as of 23 Mar 18</t>
  </si>
  <si>
    <t xml:space="preserve">Cessna 172P - 180HP</t>
  </si>
  <si>
    <t xml:space="preserve">40 Gallons (full) 240 lbs</t>
  </si>
  <si>
    <t xml:space="preserve">CAP 3151</t>
  </si>
  <si>
    <t xml:space="preserve">N235CA</t>
  </si>
  <si>
    <t xml:space="preserve">Weight and Balance as of 26 Feb 24</t>
  </si>
  <si>
    <t xml:space="preserve">CAP 3135</t>
  </si>
  <si>
    <t xml:space="preserve">N235NY</t>
  </si>
  <si>
    <t xml:space="preserve">Weight and Balance as of 10 Sep 19</t>
  </si>
  <si>
    <t xml:space="preserve">CAP 9128</t>
  </si>
  <si>
    <t xml:space="preserve">N286CP</t>
  </si>
  <si>
    <t xml:space="preserve">Weight and Balance as of 8 Dec 2021</t>
  </si>
  <si>
    <t xml:space="preserve">Cessna T182T - 230 HP - Turbo</t>
  </si>
  <si>
    <t xml:space="preserve">CAP 3133</t>
  </si>
  <si>
    <t xml:space="preserve">N336CP</t>
  </si>
  <si>
    <t xml:space="preserve">Weight and Balance as of 20 Oct 2010</t>
  </si>
  <si>
    <t xml:space="preserve">CAP 3127</t>
  </si>
  <si>
    <t xml:space="preserve">N782CP</t>
  </si>
  <si>
    <t xml:space="preserve">Weight and Balance as of 9 Apr 2018</t>
  </si>
  <si>
    <t xml:space="preserve">CAP 3139</t>
  </si>
  <si>
    <t xml:space="preserve">N927CP</t>
  </si>
  <si>
    <t xml:space="preserve">Weight and Balance as of 28 Sep 20</t>
  </si>
  <si>
    <t xml:space="preserve">Radio work</t>
  </si>
  <si>
    <t xml:space="preserve">CAP 3141</t>
  </si>
  <si>
    <t xml:space="preserve">N940CP</t>
  </si>
  <si>
    <t xml:space="preserve">Weight and Balance as of 23 Jul 19</t>
  </si>
  <si>
    <t xml:space="preserve">CAP 3134</t>
  </si>
  <si>
    <t xml:space="preserve">N98352</t>
  </si>
  <si>
    <t xml:space="preserve">Weight and Balance as of 8 Mar 24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</si>
</sst>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m/d/yyyy"/>
    <numFmt numFmtId="166" formatCode="d\-mmm\-yy"/>
    <numFmt numFmtId="167" formatCode="0.0"/>
    <numFmt numFmtId="168" formatCode="0.00"/>
    <numFmt numFmtId="169" formatCode="0"/>
    <numFmt numFmtId="170" formatCode="General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FF"/>
      <name val="Arial"/>
      <family val="2"/>
      <charset val="1"/>
    </font>
    <font>
      <sz val="10"/>
      <color rgb="FF3366FF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8.25"/>
      <color rgb="FF000000"/>
      <name val="Arial"/>
      <family val="2"/>
    </font>
    <font>
      <sz val="8"/>
      <color rgb="FF000000"/>
      <name val="Arial"/>
      <family val="2"/>
    </font>
    <font>
      <b val="true"/>
      <sz val="8"/>
      <color rgb="FF000000"/>
      <name val="Arial"/>
      <family val="2"/>
    </font>
    <font>
      <sz val="6.75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9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70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9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171"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1"/>
        <i val="0"/>
        <color rgb="FFFFFFFF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 diagonalUp="false" diagonalDown="false">
        <left style="thin"/>
        <right style="thin"/>
        <top style="thin"/>
        <bottom style="thin"/>
        <diagon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825" spc="-1" strike="noStrike">
                <a:solidFill>
                  <a:srgbClr val="000000"/>
                </a:solidFill>
                <a:latin typeface="Arial"/>
                <a:ea typeface="Arial"/>
              </a:defRPr>
            </a:pPr>
            <a:r>
              <a:rPr b="1" lang="en-US" sz="825" spc="-1" strike="noStrike">
                <a:solidFill>
                  <a:srgbClr val="000000"/>
                </a:solidFill>
                <a:latin typeface="Arial"/>
                <a:ea typeface="Arial"/>
              </a:rPr>
              <a:t>Center of Gravity Limits</a:t>
            </a:r>
          </a:p>
        </c:rich>
      </c:tx>
      <c:layout>
        <c:manualLayout>
          <c:xMode val="edge"/>
          <c:yMode val="edge"/>
          <c:x val="0.375994946304485"/>
          <c:y val="0.0296846011131725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8319646241"/>
          <c:y val="0.137677798392084"/>
          <c:w val="0.67207833228048"/>
          <c:h val="0.728664192949907"/>
        </c:manualLayout>
      </c:layout>
      <c:scatterChart>
        <c:scatterStyle val="lineMarker"/>
        <c:varyColors val="0"/>
        <c:ser>
          <c:idx val="0"/>
          <c:order val="0"/>
          <c:tx>
            <c:strRef>
              <c:f>N149CP!$G$4</c:f>
              <c:strCache>
                <c:ptCount val="1"/>
                <c:pt idx="0">
                  <c:v>Landing</c:v>
                </c:pt>
              </c:strCache>
            </c:strRef>
          </c:tx>
          <c:spPr>
            <a:solidFill>
              <a:srgbClr val="0000ff"/>
            </a:solidFill>
            <a:ln w="3816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N149CP!$F$5:$F$16</c:f>
              <c:numCache>
                <c:formatCode>General</c:formatCode>
                <c:ptCount val="12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35.5</c:v>
                </c:pt>
                <c:pt idx="5">
                  <c:v>39</c:v>
                </c:pt>
                <c:pt idx="6">
                  <c:v>40.9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39.8072849885973</c:v>
                </c:pt>
                <c:pt idx="11">
                  <c:v>39.8072849885973</c:v>
                </c:pt>
              </c:numCache>
            </c:numRef>
          </c:xVal>
          <c:yVal>
            <c:numRef>
              <c:f>N149CP!$G$5:$G$16</c:f>
              <c:numCache>
                <c:formatCode>General</c:formatCode>
                <c:ptCount val="12"/>
                <c:pt idx="0">
                  <c:v>1800</c:v>
                </c:pt>
                <c:pt idx="1">
                  <c:v>2250</c:v>
                </c:pt>
                <c:pt idx="2">
                  <c:v>2420</c:v>
                </c:pt>
                <c:pt idx="3">
                  <c:v>2420</c:v>
                </c:pt>
                <c:pt idx="4">
                  <c:v>2700</c:v>
                </c:pt>
                <c:pt idx="5">
                  <c:v>2950</c:v>
                </c:pt>
                <c:pt idx="6">
                  <c:v>2950</c:v>
                </c:pt>
                <c:pt idx="7">
                  <c:v>2950</c:v>
                </c:pt>
                <c:pt idx="8">
                  <c:v>2950</c:v>
                </c:pt>
                <c:pt idx="9">
                  <c:v>1800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N149CP!$H$4</c:f>
              <c:strCache>
                <c:ptCount val="1"/>
                <c:pt idx="0">
                  <c:v>Takeoff</c:v>
                </c:pt>
              </c:strCache>
            </c:strRef>
          </c:tx>
          <c:spPr>
            <a:solidFill>
              <a:srgbClr val="ff0000"/>
            </a:solidFill>
            <a:ln w="3816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N149CP!$F$5:$F$16</c:f>
              <c:numCache>
                <c:formatCode>General</c:formatCode>
                <c:ptCount val="12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35.5</c:v>
                </c:pt>
                <c:pt idx="5">
                  <c:v>39</c:v>
                </c:pt>
                <c:pt idx="6">
                  <c:v>40.9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39.8072849885973</c:v>
                </c:pt>
                <c:pt idx="11">
                  <c:v>39.8072849885973</c:v>
                </c:pt>
              </c:numCache>
            </c:numRef>
          </c:xVal>
          <c:yVal>
            <c:numRef>
              <c:f>N149CP!$H$5:$H$16</c:f>
              <c:numCache>
                <c:formatCode>General</c:formatCode>
                <c:ptCount val="12"/>
                <c:pt idx="0">
                  <c:v>1800</c:v>
                </c:pt>
                <c:pt idx="1">
                  <c:v>2250</c:v>
                </c:pt>
                <c:pt idx="2">
                  <c:v>2420</c:v>
                </c:pt>
                <c:pt idx="3">
                  <c:v>2420</c:v>
                </c:pt>
                <c:pt idx="4">
                  <c:v>2700</c:v>
                </c:pt>
                <c:pt idx="5">
                  <c:v>2950</c:v>
                </c:pt>
                <c:pt idx="6">
                  <c:v>3100</c:v>
                </c:pt>
                <c:pt idx="7">
                  <c:v>3100</c:v>
                </c:pt>
                <c:pt idx="8">
                  <c:v>3100</c:v>
                </c:pt>
                <c:pt idx="9">
                  <c:v>1800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N149CP!$I$4</c:f>
              <c:strCache>
                <c:ptCount val="1"/>
                <c:pt idx="0">
                  <c:v>Act</c:v>
                </c:pt>
              </c:strCache>
            </c:strRef>
          </c:tx>
          <c:spPr>
            <a:solidFill>
              <a:srgbClr val="000000"/>
            </a:solidFill>
            <a:ln w="25560">
              <a:solidFill>
                <a:srgbClr val="000000"/>
              </a:solidFill>
              <a:round/>
            </a:ln>
          </c:spPr>
          <c:marker>
            <c:symbol val="plus"/>
            <c:size val="14"/>
            <c:spPr>
              <a:solidFill>
                <a:srgbClr val="000000"/>
              </a:solidFill>
            </c:spPr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N149CP!$F$5:$F$16</c:f>
              <c:numCache>
                <c:formatCode>General</c:formatCode>
                <c:ptCount val="12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35.5</c:v>
                </c:pt>
                <c:pt idx="5">
                  <c:v>39</c:v>
                </c:pt>
                <c:pt idx="6">
                  <c:v>40.9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39.8072849885973</c:v>
                </c:pt>
                <c:pt idx="11">
                  <c:v>39.8072849885973</c:v>
                </c:pt>
              </c:numCache>
            </c:numRef>
          </c:xVal>
          <c:yVal>
            <c:numRef>
              <c:f>N149CP!$I$5:$I$16</c:f>
              <c:numCache>
                <c:formatCode>General</c:formatCode>
                <c:ptCount val="12"/>
                <c:pt idx="10">
                  <c:v>2043.38</c:v>
                </c:pt>
                <c:pt idx="11">
                  <c:v>2043.38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N149CP!$J$4</c:f>
              <c:strCache>
                <c:ptCount val="1"/>
                <c:pt idx="0">
                  <c:v>NoAutoPilot</c:v>
                </c:pt>
              </c:strCache>
            </c:strRef>
          </c:tx>
          <c:spPr>
            <a:solidFill>
              <a:srgbClr val="00b050"/>
            </a:solidFill>
            <a:ln w="28440">
              <a:solidFill>
                <a:srgbClr val="00b05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N149CP!$F$5:$F$16</c:f>
              <c:numCache>
                <c:formatCode>General</c:formatCode>
                <c:ptCount val="12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35.5</c:v>
                </c:pt>
                <c:pt idx="5">
                  <c:v>39</c:v>
                </c:pt>
                <c:pt idx="6">
                  <c:v>40.9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39.8072849885973</c:v>
                </c:pt>
                <c:pt idx="11">
                  <c:v>39.8072849885973</c:v>
                </c:pt>
              </c:numCache>
            </c:numRef>
          </c:xVal>
          <c:yVal>
            <c:numRef>
              <c:f>N149CP!$J$5:$J$16</c:f>
              <c:numCache>
                <c:formatCode>General</c:formatCode>
                <c:ptCount val="12"/>
                <c:pt idx="2">
                  <c:v>1800</c:v>
                </c:pt>
                <c:pt idx="3">
                  <c:v>2400</c:v>
                </c:pt>
              </c:numCache>
            </c:numRef>
          </c:yVal>
          <c:smooth val="0"/>
        </c:ser>
        <c:axId val="31600200"/>
        <c:axId val="80952784"/>
      </c:scatterChart>
      <c:valAx>
        <c:axId val="31600200"/>
        <c:scaling>
          <c:orientation val="minMax"/>
          <c:max val="48"/>
          <c:min val="32"/>
        </c:scaling>
        <c:delete val="0"/>
        <c:axPos val="b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CG</a:t>
                </a:r>
              </a:p>
            </c:rich>
          </c:tx>
          <c:layout>
            <c:manualLayout>
              <c:xMode val="edge"/>
              <c:yMode val="edge"/>
              <c:x val="0.453821857233102"/>
              <c:y val="0.923469387755102"/>
            </c:manualLayout>
          </c:layout>
          <c:overlay val="0"/>
          <c:spPr>
            <a:noFill/>
            <a:ln w="2556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80952784"/>
        <c:crossesAt val="1800"/>
        <c:crossBetween val="midCat"/>
        <c:majorUnit val="1"/>
      </c:valAx>
      <c:valAx>
        <c:axId val="80952784"/>
        <c:scaling>
          <c:orientation val="minMax"/>
          <c:min val="1800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Weight</a:t>
                </a:r>
              </a:p>
            </c:rich>
          </c:tx>
          <c:layout>
            <c:manualLayout>
              <c:xMode val="edge"/>
              <c:yMode val="edge"/>
              <c:x val="0.029500947567909"/>
              <c:y val="0.463667285095857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31600200"/>
        <c:crossesAt val="32"/>
        <c:crossBetween val="midCat"/>
        <c:majorUnit val="100"/>
        <c:minorUnit val="100"/>
      </c:valAx>
      <c:spPr>
        <a:noFill/>
        <a:ln w="3240">
          <a:solidFill>
            <a:srgbClr val="000000"/>
          </a:solidFill>
          <a:round/>
        </a:ln>
      </c:spPr>
    </c:plotArea>
    <c:legend>
      <c:legendPos val="r"/>
      <c:layout>
        <c:manualLayout>
          <c:xMode val="edge"/>
          <c:yMode val="edge"/>
          <c:x val="0.844445965993381"/>
          <c:y val="0.440678442802012"/>
          <c:w val="0.155554034006619"/>
          <c:h val="0.159692124374024"/>
        </c:manualLayout>
      </c:layout>
      <c:overlay val="0"/>
      <c:spPr>
        <a:solidFill>
          <a:srgbClr val="ffffff"/>
        </a:solidFill>
        <a:ln w="3240">
          <a:solidFill>
            <a:srgbClr val="000000"/>
          </a:solidFill>
          <a:round/>
        </a:ln>
      </c:spPr>
      <c:txPr>
        <a:bodyPr/>
        <a:lstStyle/>
        <a:p>
          <a:pPr>
            <a:defRPr b="0" sz="675" spc="-1" strike="noStrike">
              <a:solidFill>
                <a:srgbClr val="000000"/>
              </a:solidFill>
              <a:latin typeface="Arial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3240">
      <a:solidFill>
        <a:srgbClr val="000000"/>
      </a:solidFill>
      <a:round/>
    </a:ln>
  </c:spPr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825" spc="-1" strike="noStrike">
                <a:solidFill>
                  <a:srgbClr val="000000"/>
                </a:solidFill>
                <a:latin typeface="Arial"/>
                <a:ea typeface="Arial"/>
              </a:defRPr>
            </a:pPr>
            <a:r>
              <a:rPr b="1" lang="en-US" sz="825" spc="-1" strike="noStrike">
                <a:solidFill>
                  <a:srgbClr val="000000"/>
                </a:solidFill>
                <a:latin typeface="Arial"/>
                <a:ea typeface="Arial"/>
              </a:rPr>
              <a:t>Center of Gravity Limits</a:t>
            </a:r>
          </a:p>
        </c:rich>
      </c:tx>
      <c:layout>
        <c:manualLayout>
          <c:xMode val="edge"/>
          <c:yMode val="edge"/>
          <c:x val="0.374905931449682"/>
          <c:y val="0.0296846011131725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358281453103"/>
          <c:y val="0.137677798392084"/>
          <c:w val="0.675925292467675"/>
          <c:h val="0.728664192949907"/>
        </c:manualLayout>
      </c:layout>
      <c:scatterChart>
        <c:scatterStyle val="lineMarker"/>
        <c:varyColors val="0"/>
        <c:ser>
          <c:idx val="0"/>
          <c:order val="0"/>
          <c:tx>
            <c:strRef>
              <c:f>"Normal"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rgbClr val="0000ff"/>
            </a:solidFill>
            <a:ln w="3816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N167CP!$F$5:$F$15</c:f>
              <c:numCache>
                <c:formatCode>General</c:formatCode>
                <c:ptCount val="11"/>
                <c:pt idx="1">
                  <c:v>35</c:v>
                </c:pt>
                <c:pt idx="2">
                  <c:v>35</c:v>
                </c:pt>
                <c:pt idx="3">
                  <c:v>37.5</c:v>
                </c:pt>
                <c:pt idx="4">
                  <c:v>38.5</c:v>
                </c:pt>
                <c:pt idx="5">
                  <c:v>40.5</c:v>
                </c:pt>
                <c:pt idx="6">
                  <c:v>40.5</c:v>
                </c:pt>
                <c:pt idx="7">
                  <c:v>41</c:v>
                </c:pt>
                <c:pt idx="8">
                  <c:v>47.25</c:v>
                </c:pt>
                <c:pt idx="9">
                  <c:v>47.25</c:v>
                </c:pt>
                <c:pt idx="10">
                  <c:v>43.436688661995</c:v>
                </c:pt>
              </c:numCache>
            </c:numRef>
          </c:xVal>
          <c:yVal>
            <c:numRef>
              <c:f>N167CP!$G$5:$G$15</c:f>
              <c:numCache>
                <c:formatCode>General</c:formatCode>
                <c:ptCount val="11"/>
                <c:pt idx="1">
                  <c:v>1500</c:v>
                </c:pt>
                <c:pt idx="2">
                  <c:v>1950</c:v>
                </c:pt>
                <c:pt idx="3">
                  <c:v>2200</c:v>
                </c:pt>
                <c:pt idx="4">
                  <c:v>2300</c:v>
                </c:pt>
                <c:pt idx="5">
                  <c:v>2500</c:v>
                </c:pt>
                <c:pt idx="6">
                  <c:v>2500</c:v>
                </c:pt>
                <c:pt idx="7">
                  <c:v>2550</c:v>
                </c:pt>
                <c:pt idx="8">
                  <c:v>2550</c:v>
                </c:pt>
                <c:pt idx="9">
                  <c:v>1500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"Utility"</c:f>
              <c:strCache>
                <c:ptCount val="1"/>
                <c:pt idx="0">
                  <c:v>Utility</c:v>
                </c:pt>
              </c:strCache>
            </c:strRef>
          </c:tx>
          <c:spPr>
            <a:solidFill>
              <a:srgbClr val="ff0000"/>
            </a:solidFill>
            <a:ln w="3816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N167CP!$F$5:$F$15</c:f>
              <c:numCache>
                <c:formatCode>General</c:formatCode>
                <c:ptCount val="11"/>
                <c:pt idx="1">
                  <c:v>35</c:v>
                </c:pt>
                <c:pt idx="2">
                  <c:v>35</c:v>
                </c:pt>
                <c:pt idx="3">
                  <c:v>37.5</c:v>
                </c:pt>
                <c:pt idx="4">
                  <c:v>38.5</c:v>
                </c:pt>
                <c:pt idx="5">
                  <c:v>40.5</c:v>
                </c:pt>
                <c:pt idx="6">
                  <c:v>40.5</c:v>
                </c:pt>
                <c:pt idx="7">
                  <c:v>41</c:v>
                </c:pt>
                <c:pt idx="8">
                  <c:v>47.25</c:v>
                </c:pt>
                <c:pt idx="9">
                  <c:v>47.25</c:v>
                </c:pt>
                <c:pt idx="10">
                  <c:v>43.436688661995</c:v>
                </c:pt>
              </c:numCache>
            </c:numRef>
          </c:xVal>
          <c:yVal>
            <c:numRef>
              <c:f>N167CP!$H$5:$H$15</c:f>
              <c:numCache>
                <c:formatCode>General</c:formatCode>
                <c:ptCount val="11"/>
                <c:pt idx="1">
                  <c:v>1500</c:v>
                </c:pt>
                <c:pt idx="2">
                  <c:v>1950</c:v>
                </c:pt>
                <c:pt idx="3">
                  <c:v>2200</c:v>
                </c:pt>
                <c:pt idx="4">
                  <c:v>2200</c:v>
                </c:pt>
                <c:pt idx="5">
                  <c:v>2200</c:v>
                </c:pt>
                <c:pt idx="6">
                  <c:v>1500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"Actual"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000000"/>
            </a:solidFill>
            <a:ln w="25560">
              <a:solidFill>
                <a:srgbClr val="000000"/>
              </a:solidFill>
              <a:round/>
            </a:ln>
          </c:spPr>
          <c:marker>
            <c:symbol val="plus"/>
            <c:size val="14"/>
            <c:spPr>
              <a:solidFill>
                <a:srgbClr val="000000"/>
              </a:solidFill>
            </c:spPr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N167CP!$F$5:$F$16</c:f>
              <c:numCache>
                <c:formatCode>General</c:formatCode>
                <c:ptCount val="12"/>
                <c:pt idx="1">
                  <c:v>35</c:v>
                </c:pt>
                <c:pt idx="2">
                  <c:v>35</c:v>
                </c:pt>
                <c:pt idx="3">
                  <c:v>37.5</c:v>
                </c:pt>
                <c:pt idx="4">
                  <c:v>38.5</c:v>
                </c:pt>
                <c:pt idx="5">
                  <c:v>40.5</c:v>
                </c:pt>
                <c:pt idx="6">
                  <c:v>40.5</c:v>
                </c:pt>
                <c:pt idx="7">
                  <c:v>41</c:v>
                </c:pt>
                <c:pt idx="8">
                  <c:v>47.25</c:v>
                </c:pt>
                <c:pt idx="9">
                  <c:v>47.25</c:v>
                </c:pt>
                <c:pt idx="10">
                  <c:v>43.436688661995</c:v>
                </c:pt>
                <c:pt idx="11">
                  <c:v>43.436688661995</c:v>
                </c:pt>
              </c:numCache>
            </c:numRef>
          </c:xVal>
          <c:yVal>
            <c:numRef>
              <c:f>N167CP!$I$5:$I$16</c:f>
              <c:numCache>
                <c:formatCode>General</c:formatCode>
                <c:ptCount val="12"/>
                <c:pt idx="10">
                  <c:v>1760.98</c:v>
                </c:pt>
                <c:pt idx="11">
                  <c:v>1760.98</c:v>
                </c:pt>
              </c:numCache>
            </c:numRef>
          </c:yVal>
          <c:smooth val="0"/>
        </c:ser>
        <c:axId val="84911709"/>
        <c:axId val="96571473"/>
      </c:scatterChart>
      <c:valAx>
        <c:axId val="84911709"/>
        <c:scaling>
          <c:orientation val="minMax"/>
          <c:max val="48"/>
          <c:min val="34"/>
        </c:scaling>
        <c:delete val="0"/>
        <c:axPos val="b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CG</a:t>
                </a:r>
              </a:p>
            </c:rich>
          </c:tx>
          <c:layout>
            <c:manualLayout>
              <c:xMode val="edge"/>
              <c:yMode val="edge"/>
              <c:x val="0.45768625572963"/>
              <c:y val="0.923469387755102"/>
            </c:manualLayout>
          </c:layout>
          <c:overlay val="0"/>
          <c:spPr>
            <a:noFill/>
            <a:ln w="2556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96571473"/>
        <c:crosses val="autoZero"/>
        <c:crossBetween val="midCat"/>
        <c:majorUnit val="1"/>
      </c:valAx>
      <c:valAx>
        <c:axId val="96571473"/>
        <c:scaling>
          <c:orientation val="minMax"/>
          <c:min val="1500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Weight</a:t>
                </a:r>
              </a:p>
            </c:rich>
          </c:tx>
          <c:layout>
            <c:manualLayout>
              <c:xMode val="edge"/>
              <c:yMode val="edge"/>
              <c:x val="0.0300335226106588"/>
              <c:y val="0.463667285095857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84911709"/>
        <c:crosses val="autoZero"/>
        <c:crossBetween val="midCat"/>
        <c:majorUnit val="100"/>
        <c:minorUnit val="100"/>
      </c:valAx>
      <c:spPr>
        <a:noFill/>
        <a:ln w="3240">
          <a:solidFill>
            <a:srgbClr val="000000"/>
          </a:solidFill>
          <a:round/>
        </a:ln>
      </c:spPr>
    </c:plotArea>
    <c:legend>
      <c:legendPos val="r"/>
      <c:layout>
        <c:manualLayout>
          <c:xMode val="edge"/>
          <c:yMode val="edge"/>
          <c:x val="0.851225687184582"/>
          <c:y val="0.440678442802012"/>
          <c:w val="0.133710178883007"/>
          <c:h val="0.122881664331836"/>
        </c:manualLayout>
      </c:layout>
      <c:overlay val="0"/>
      <c:spPr>
        <a:solidFill>
          <a:srgbClr val="ffffff"/>
        </a:solidFill>
        <a:ln w="3240">
          <a:solidFill>
            <a:srgbClr val="000000"/>
          </a:solidFill>
          <a:round/>
        </a:ln>
      </c:spPr>
      <c:txPr>
        <a:bodyPr/>
        <a:lstStyle/>
        <a:p>
          <a:pPr>
            <a:defRPr b="0" sz="675" spc="-1" strike="noStrike">
              <a:solidFill>
                <a:srgbClr val="000000"/>
              </a:solidFill>
              <a:latin typeface="Arial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3240">
      <a:solidFill>
        <a:srgbClr val="000000"/>
      </a:solidFill>
      <a:round/>
    </a:ln>
  </c:spPr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  <a:r>
              <a:rPr b="1" lang="en-US" sz="800" spc="-1" strike="noStrike">
                <a:solidFill>
                  <a:srgbClr val="000000"/>
                </a:solidFill>
                <a:latin typeface="Arial"/>
                <a:ea typeface="Arial"/>
              </a:rPr>
              <a:t>Center of Gravity Limits</a:t>
            </a:r>
          </a:p>
        </c:rich>
      </c:tx>
      <c:layout>
        <c:manualLayout>
          <c:xMode val="edge"/>
          <c:yMode val="edge"/>
          <c:x val="0.373228779749622"/>
          <c:y val="0.0297443841982959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559224102"/>
          <c:y val="0.135863671572424"/>
          <c:w val="0.674095473930389"/>
          <c:h val="0.730286599535244"/>
        </c:manualLayout>
      </c:layout>
      <c:scatterChart>
        <c:scatterStyle val="lineMarker"/>
        <c:varyColors val="0"/>
        <c:ser>
          <c:idx val="0"/>
          <c:order val="0"/>
          <c:tx>
            <c:strRef>
              <c:f>"Normal"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rgbClr val="0000ff"/>
            </a:solidFill>
            <a:ln w="3816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N222NY!$F$5:$F$13</c:f>
              <c:numCache>
                <c:formatCode>General</c:formatCode>
                <c:ptCount val="9"/>
                <c:pt idx="0">
                  <c:v>35</c:v>
                </c:pt>
                <c:pt idx="1">
                  <c:v>35</c:v>
                </c:pt>
                <c:pt idx="2">
                  <c:v>36.5</c:v>
                </c:pt>
                <c:pt idx="3">
                  <c:v>40.5</c:v>
                </c:pt>
                <c:pt idx="4">
                  <c:v>40.5</c:v>
                </c:pt>
                <c:pt idx="5">
                  <c:v>41</c:v>
                </c:pt>
                <c:pt idx="6">
                  <c:v>47.25</c:v>
                </c:pt>
                <c:pt idx="7">
                  <c:v>47.25</c:v>
                </c:pt>
                <c:pt idx="8">
                  <c:v>38.4424487333379</c:v>
                </c:pt>
              </c:numCache>
            </c:numRef>
          </c:xVal>
          <c:yVal>
            <c:numRef>
              <c:f>N222NY!$G$5:$G$13</c:f>
              <c:numCache>
                <c:formatCode>General</c:formatCode>
                <c:ptCount val="9"/>
                <c:pt idx="0">
                  <c:v>1500</c:v>
                </c:pt>
                <c:pt idx="1">
                  <c:v>1950</c:v>
                </c:pt>
                <c:pt idx="2">
                  <c:v>2100</c:v>
                </c:pt>
                <c:pt idx="3">
                  <c:v>2500</c:v>
                </c:pt>
                <c:pt idx="4">
                  <c:v>2500</c:v>
                </c:pt>
                <c:pt idx="5">
                  <c:v>2550</c:v>
                </c:pt>
                <c:pt idx="6">
                  <c:v>2550</c:v>
                </c:pt>
                <c:pt idx="7">
                  <c:v>1500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"Utility"</c:f>
              <c:strCache>
                <c:ptCount val="1"/>
                <c:pt idx="0">
                  <c:v>Utility</c:v>
                </c:pt>
              </c:strCache>
            </c:strRef>
          </c:tx>
          <c:spPr>
            <a:solidFill>
              <a:srgbClr val="ff0000"/>
            </a:solidFill>
            <a:ln w="3816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N222NY!$F$5:$F$13</c:f>
              <c:numCache>
                <c:formatCode>General</c:formatCode>
                <c:ptCount val="9"/>
                <c:pt idx="0">
                  <c:v>35</c:v>
                </c:pt>
                <c:pt idx="1">
                  <c:v>35</c:v>
                </c:pt>
                <c:pt idx="2">
                  <c:v>36.5</c:v>
                </c:pt>
                <c:pt idx="3">
                  <c:v>40.5</c:v>
                </c:pt>
                <c:pt idx="4">
                  <c:v>40.5</c:v>
                </c:pt>
                <c:pt idx="5">
                  <c:v>41</c:v>
                </c:pt>
                <c:pt idx="6">
                  <c:v>47.25</c:v>
                </c:pt>
                <c:pt idx="7">
                  <c:v>47.25</c:v>
                </c:pt>
                <c:pt idx="8">
                  <c:v>38.4424487333379</c:v>
                </c:pt>
              </c:numCache>
            </c:numRef>
          </c:xVal>
          <c:yVal>
            <c:numRef>
              <c:f>N222NY!$H$5:$H$13</c:f>
              <c:numCache>
                <c:formatCode>General</c:formatCode>
                <c:ptCount val="9"/>
                <c:pt idx="0">
                  <c:v>1500</c:v>
                </c:pt>
                <c:pt idx="1">
                  <c:v>1950</c:v>
                </c:pt>
                <c:pt idx="2">
                  <c:v>2100</c:v>
                </c:pt>
                <c:pt idx="3">
                  <c:v>2100</c:v>
                </c:pt>
                <c:pt idx="4">
                  <c:v>1500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"Actual"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000000"/>
            </a:solidFill>
            <a:ln w="25560">
              <a:solidFill>
                <a:srgbClr val="000000"/>
              </a:solidFill>
              <a:round/>
            </a:ln>
          </c:spPr>
          <c:marker>
            <c:symbol val="plus"/>
            <c:size val="14"/>
            <c:spPr>
              <a:solidFill>
                <a:srgbClr val="000000"/>
              </a:solidFill>
            </c:spPr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N222NY!$F$5:$F$14</c:f>
              <c:numCache>
                <c:formatCode>General</c:formatCode>
                <c:ptCount val="10"/>
                <c:pt idx="0">
                  <c:v>35</c:v>
                </c:pt>
                <c:pt idx="1">
                  <c:v>35</c:v>
                </c:pt>
                <c:pt idx="2">
                  <c:v>36.5</c:v>
                </c:pt>
                <c:pt idx="3">
                  <c:v>40.5</c:v>
                </c:pt>
                <c:pt idx="4">
                  <c:v>40.5</c:v>
                </c:pt>
                <c:pt idx="5">
                  <c:v>41</c:v>
                </c:pt>
                <c:pt idx="6">
                  <c:v>47.25</c:v>
                </c:pt>
                <c:pt idx="7">
                  <c:v>47.25</c:v>
                </c:pt>
                <c:pt idx="8">
                  <c:v>38.4424487333379</c:v>
                </c:pt>
                <c:pt idx="9">
                  <c:v>38.4424487333379</c:v>
                </c:pt>
              </c:numCache>
            </c:numRef>
          </c:xVal>
          <c:yVal>
            <c:numRef>
              <c:f>N222NY!$I$5:$I$14</c:f>
              <c:numCache>
                <c:formatCode>General</c:formatCode>
                <c:ptCount val="10"/>
                <c:pt idx="8">
                  <c:v>1591.19</c:v>
                </c:pt>
                <c:pt idx="9">
                  <c:v>1591.19</c:v>
                </c:pt>
              </c:numCache>
            </c:numRef>
          </c:yVal>
          <c:smooth val="0"/>
        </c:ser>
        <c:axId val="93483620"/>
        <c:axId val="29251592"/>
      </c:scatterChart>
      <c:valAx>
        <c:axId val="93483620"/>
        <c:scaling>
          <c:orientation val="minMax"/>
          <c:max val="48"/>
          <c:min val="34"/>
        </c:scaling>
        <c:delete val="0"/>
        <c:axPos val="b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CG</a:t>
                </a:r>
              </a:p>
            </c:rich>
          </c:tx>
          <c:layout>
            <c:manualLayout>
              <c:xMode val="edge"/>
              <c:yMode val="edge"/>
              <c:x val="0.458384922272665"/>
              <c:y val="0.923315259488768"/>
            </c:manualLayout>
          </c:layout>
          <c:overlay val="0"/>
          <c:spPr>
            <a:noFill/>
            <a:ln w="2556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29251592"/>
        <c:crosses val="autoZero"/>
        <c:crossBetween val="midCat"/>
        <c:majorUnit val="1"/>
      </c:valAx>
      <c:valAx>
        <c:axId val="29251592"/>
        <c:scaling>
          <c:orientation val="minMax"/>
          <c:min val="1500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Weight</a:t>
                </a:r>
              </a:p>
            </c:rich>
          </c:tx>
          <c:layout>
            <c:manualLayout>
              <c:xMode val="edge"/>
              <c:yMode val="edge"/>
              <c:x val="0.0301967258219838"/>
              <c:y val="0.462509682416731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93483620"/>
        <c:crosses val="autoZero"/>
        <c:crossBetween val="midCat"/>
        <c:majorUnit val="100"/>
        <c:minorUnit val="100"/>
      </c:valAx>
      <c:spPr>
        <a:noFill/>
        <a:ln w="3240">
          <a:solidFill>
            <a:srgbClr val="000000"/>
          </a:solidFill>
          <a:round/>
        </a:ln>
      </c:spPr>
    </c:plotArea>
    <c:legend>
      <c:legendPos val="r"/>
      <c:layout>
        <c:manualLayout>
          <c:xMode val="edge"/>
          <c:yMode val="edge"/>
          <c:x val="0.85038037858904"/>
          <c:y val="0.439491416032012"/>
          <c:w val="0.134469895808478"/>
          <c:h val="0.123142506776817"/>
        </c:manualLayout>
      </c:layout>
      <c:overlay val="0"/>
      <c:spPr>
        <a:solidFill>
          <a:srgbClr val="ffffff"/>
        </a:solidFill>
        <a:ln w="3240">
          <a:solidFill>
            <a:srgbClr val="000000"/>
          </a:solidFill>
          <a:round/>
        </a:ln>
      </c:spPr>
      <c:txPr>
        <a:bodyPr/>
        <a:lstStyle/>
        <a:p>
          <a:pPr>
            <a:defRPr b="0" sz="675" spc="-1" strike="noStrike">
              <a:solidFill>
                <a:srgbClr val="000000"/>
              </a:solidFill>
              <a:latin typeface="Arial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3240">
      <a:solidFill>
        <a:srgbClr val="000000"/>
      </a:solidFill>
      <a:round/>
    </a:ln>
  </c:spPr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825" spc="-1" strike="noStrike">
                <a:solidFill>
                  <a:srgbClr val="000000"/>
                </a:solidFill>
                <a:latin typeface="Arial"/>
                <a:ea typeface="Arial"/>
              </a:defRPr>
            </a:pPr>
            <a:r>
              <a:rPr b="1" lang="en-US" sz="825" spc="-1" strike="noStrike">
                <a:solidFill>
                  <a:srgbClr val="000000"/>
                </a:solidFill>
                <a:latin typeface="Arial"/>
                <a:ea typeface="Arial"/>
              </a:rPr>
              <a:t>Center of Gravity Limits</a:t>
            </a:r>
          </a:p>
        </c:rich>
      </c:tx>
      <c:layout>
        <c:manualLayout>
          <c:xMode val="edge"/>
          <c:yMode val="edge"/>
          <c:x val="0.374905931449682"/>
          <c:y val="0.0296846011131725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358281453103"/>
          <c:y val="0.137677798392084"/>
          <c:w val="0.675925292467675"/>
          <c:h val="0.728664192949907"/>
        </c:manualLayout>
      </c:layout>
      <c:scatterChart>
        <c:scatterStyle val="lineMarker"/>
        <c:varyColors val="0"/>
        <c:ser>
          <c:idx val="0"/>
          <c:order val="0"/>
          <c:tx>
            <c:strRef>
              <c:f>"Normal"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rgbClr val="0000ff"/>
            </a:solidFill>
            <a:ln w="3816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N235CA!$F$5:$F$15</c:f>
              <c:numCache>
                <c:formatCode>General</c:formatCode>
                <c:ptCount val="11"/>
                <c:pt idx="1">
                  <c:v>35</c:v>
                </c:pt>
                <c:pt idx="2">
                  <c:v>35</c:v>
                </c:pt>
                <c:pt idx="3">
                  <c:v>37.5</c:v>
                </c:pt>
                <c:pt idx="4">
                  <c:v>38.5</c:v>
                </c:pt>
                <c:pt idx="5">
                  <c:v>40.5</c:v>
                </c:pt>
                <c:pt idx="6">
                  <c:v>40.5</c:v>
                </c:pt>
                <c:pt idx="7">
                  <c:v>41</c:v>
                </c:pt>
                <c:pt idx="8">
                  <c:v>47.25</c:v>
                </c:pt>
                <c:pt idx="9">
                  <c:v>47.25</c:v>
                </c:pt>
                <c:pt idx="10">
                  <c:v>42.5721518987342</c:v>
                </c:pt>
              </c:numCache>
            </c:numRef>
          </c:xVal>
          <c:yVal>
            <c:numRef>
              <c:f>N235CA!$G$5:$G$15</c:f>
              <c:numCache>
                <c:formatCode>General</c:formatCode>
                <c:ptCount val="11"/>
                <c:pt idx="1">
                  <c:v>1500</c:v>
                </c:pt>
                <c:pt idx="2">
                  <c:v>1950</c:v>
                </c:pt>
                <c:pt idx="3">
                  <c:v>2200</c:v>
                </c:pt>
                <c:pt idx="4">
                  <c:v>2300</c:v>
                </c:pt>
                <c:pt idx="5">
                  <c:v>2500</c:v>
                </c:pt>
                <c:pt idx="6">
                  <c:v>2500</c:v>
                </c:pt>
                <c:pt idx="7">
                  <c:v>2550</c:v>
                </c:pt>
                <c:pt idx="8">
                  <c:v>2550</c:v>
                </c:pt>
                <c:pt idx="9">
                  <c:v>1500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"Utility"</c:f>
              <c:strCache>
                <c:ptCount val="1"/>
                <c:pt idx="0">
                  <c:v>Utility</c:v>
                </c:pt>
              </c:strCache>
            </c:strRef>
          </c:tx>
          <c:spPr>
            <a:solidFill>
              <a:srgbClr val="ff0000"/>
            </a:solidFill>
            <a:ln w="3816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N235CA!$F$5:$F$15</c:f>
              <c:numCache>
                <c:formatCode>General</c:formatCode>
                <c:ptCount val="11"/>
                <c:pt idx="1">
                  <c:v>35</c:v>
                </c:pt>
                <c:pt idx="2">
                  <c:v>35</c:v>
                </c:pt>
                <c:pt idx="3">
                  <c:v>37.5</c:v>
                </c:pt>
                <c:pt idx="4">
                  <c:v>38.5</c:v>
                </c:pt>
                <c:pt idx="5">
                  <c:v>40.5</c:v>
                </c:pt>
                <c:pt idx="6">
                  <c:v>40.5</c:v>
                </c:pt>
                <c:pt idx="7">
                  <c:v>41</c:v>
                </c:pt>
                <c:pt idx="8">
                  <c:v>47.25</c:v>
                </c:pt>
                <c:pt idx="9">
                  <c:v>47.25</c:v>
                </c:pt>
                <c:pt idx="10">
                  <c:v>42.5721518987342</c:v>
                </c:pt>
              </c:numCache>
            </c:numRef>
          </c:xVal>
          <c:yVal>
            <c:numRef>
              <c:f>N235CA!$H$5:$H$15</c:f>
              <c:numCache>
                <c:formatCode>General</c:formatCode>
                <c:ptCount val="11"/>
                <c:pt idx="1">
                  <c:v>1500</c:v>
                </c:pt>
                <c:pt idx="2">
                  <c:v>1950</c:v>
                </c:pt>
                <c:pt idx="3">
                  <c:v>2200</c:v>
                </c:pt>
                <c:pt idx="4">
                  <c:v>2200</c:v>
                </c:pt>
                <c:pt idx="5">
                  <c:v>2200</c:v>
                </c:pt>
                <c:pt idx="6">
                  <c:v>1500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"Actual"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000000"/>
            </a:solidFill>
            <a:ln w="25560">
              <a:solidFill>
                <a:srgbClr val="000000"/>
              </a:solidFill>
              <a:round/>
            </a:ln>
          </c:spPr>
          <c:marker>
            <c:symbol val="plus"/>
            <c:size val="14"/>
            <c:spPr>
              <a:solidFill>
                <a:srgbClr val="000000"/>
              </a:solidFill>
            </c:spPr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N235CA!$F$5:$F$16</c:f>
              <c:numCache>
                <c:formatCode>General</c:formatCode>
                <c:ptCount val="12"/>
                <c:pt idx="1">
                  <c:v>35</c:v>
                </c:pt>
                <c:pt idx="2">
                  <c:v>35</c:v>
                </c:pt>
                <c:pt idx="3">
                  <c:v>37.5</c:v>
                </c:pt>
                <c:pt idx="4">
                  <c:v>38.5</c:v>
                </c:pt>
                <c:pt idx="5">
                  <c:v>40.5</c:v>
                </c:pt>
                <c:pt idx="6">
                  <c:v>40.5</c:v>
                </c:pt>
                <c:pt idx="7">
                  <c:v>41</c:v>
                </c:pt>
                <c:pt idx="8">
                  <c:v>47.25</c:v>
                </c:pt>
                <c:pt idx="9">
                  <c:v>47.25</c:v>
                </c:pt>
                <c:pt idx="10">
                  <c:v>42.5721518987342</c:v>
                </c:pt>
                <c:pt idx="11">
                  <c:v>42.5721518987342</c:v>
                </c:pt>
              </c:numCache>
            </c:numRef>
          </c:xVal>
          <c:yVal>
            <c:numRef>
              <c:f>N235CA!$I$5:$I$16</c:f>
              <c:numCache>
                <c:formatCode>General</c:formatCode>
                <c:ptCount val="12"/>
                <c:pt idx="10">
                  <c:v>1738</c:v>
                </c:pt>
                <c:pt idx="11">
                  <c:v>1738</c:v>
                </c:pt>
              </c:numCache>
            </c:numRef>
          </c:yVal>
          <c:smooth val="0"/>
        </c:ser>
        <c:axId val="8365214"/>
        <c:axId val="92338875"/>
      </c:scatterChart>
      <c:valAx>
        <c:axId val="8365214"/>
        <c:scaling>
          <c:orientation val="minMax"/>
          <c:max val="48"/>
          <c:min val="34"/>
        </c:scaling>
        <c:delete val="0"/>
        <c:axPos val="b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CG</a:t>
                </a:r>
              </a:p>
            </c:rich>
          </c:tx>
          <c:layout>
            <c:manualLayout>
              <c:xMode val="edge"/>
              <c:yMode val="edge"/>
              <c:x val="0.45768625572963"/>
              <c:y val="0.923469387755102"/>
            </c:manualLayout>
          </c:layout>
          <c:overlay val="0"/>
          <c:spPr>
            <a:noFill/>
            <a:ln w="2556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92338875"/>
        <c:crosses val="autoZero"/>
        <c:crossBetween val="midCat"/>
        <c:majorUnit val="1"/>
      </c:valAx>
      <c:valAx>
        <c:axId val="92338875"/>
        <c:scaling>
          <c:orientation val="minMax"/>
          <c:min val="1500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Weight</a:t>
                </a:r>
              </a:p>
            </c:rich>
          </c:tx>
          <c:layout>
            <c:manualLayout>
              <c:xMode val="edge"/>
              <c:yMode val="edge"/>
              <c:x val="0.0300335226106588"/>
              <c:y val="0.463667285095857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8365214"/>
        <c:crosses val="autoZero"/>
        <c:crossBetween val="midCat"/>
        <c:majorUnit val="100"/>
        <c:minorUnit val="100"/>
      </c:valAx>
      <c:spPr>
        <a:noFill/>
        <a:ln w="3240">
          <a:solidFill>
            <a:srgbClr val="000000"/>
          </a:solidFill>
          <a:round/>
        </a:ln>
      </c:spPr>
    </c:plotArea>
    <c:legend>
      <c:legendPos val="r"/>
      <c:layout>
        <c:manualLayout>
          <c:xMode val="edge"/>
          <c:yMode val="edge"/>
          <c:x val="0.851225687184582"/>
          <c:y val="0.440678442802012"/>
          <c:w val="0.133710178883007"/>
          <c:h val="0.122881664331836"/>
        </c:manualLayout>
      </c:layout>
      <c:overlay val="0"/>
      <c:spPr>
        <a:solidFill>
          <a:srgbClr val="ffffff"/>
        </a:solidFill>
        <a:ln w="3240">
          <a:solidFill>
            <a:srgbClr val="000000"/>
          </a:solidFill>
          <a:round/>
        </a:ln>
      </c:spPr>
      <c:txPr>
        <a:bodyPr/>
        <a:lstStyle/>
        <a:p>
          <a:pPr>
            <a:defRPr b="0" sz="675" spc="-1" strike="noStrike">
              <a:solidFill>
                <a:srgbClr val="000000"/>
              </a:solidFill>
              <a:latin typeface="Arial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3240">
      <a:solidFill>
        <a:srgbClr val="000000"/>
      </a:solidFill>
      <a:round/>
    </a:ln>
  </c:spPr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  <a:r>
              <a:rPr b="1" lang="en-US" sz="800" spc="-1" strike="noStrike">
                <a:solidFill>
                  <a:srgbClr val="000000"/>
                </a:solidFill>
                <a:latin typeface="Arial"/>
                <a:ea typeface="Arial"/>
              </a:rPr>
              <a:t>Center of Gravity Limits</a:t>
            </a:r>
          </a:p>
        </c:rich>
      </c:tx>
      <c:layout>
        <c:manualLayout>
          <c:xMode val="edge"/>
          <c:yMode val="edge"/>
          <c:x val="0.373228779749622"/>
          <c:y val="0.0297443841982959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559224102"/>
          <c:y val="0.135863671572424"/>
          <c:w val="0.674095473930389"/>
          <c:h val="0.730286599535244"/>
        </c:manualLayout>
      </c:layout>
      <c:scatterChart>
        <c:scatterStyle val="lineMarker"/>
        <c:varyColors val="0"/>
        <c:ser>
          <c:idx val="0"/>
          <c:order val="0"/>
          <c:tx>
            <c:strRef>
              <c:f>"Normal"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rgbClr val="0000ff"/>
            </a:solidFill>
            <a:ln w="3816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N235NY!$F$5:$F$13</c:f>
              <c:numCache>
                <c:formatCode>General</c:formatCode>
                <c:ptCount val="9"/>
                <c:pt idx="0">
                  <c:v>35</c:v>
                </c:pt>
                <c:pt idx="1">
                  <c:v>35</c:v>
                </c:pt>
                <c:pt idx="2">
                  <c:v>36.5</c:v>
                </c:pt>
                <c:pt idx="3">
                  <c:v>40.5</c:v>
                </c:pt>
                <c:pt idx="4">
                  <c:v>40.5</c:v>
                </c:pt>
                <c:pt idx="5">
                  <c:v>41</c:v>
                </c:pt>
                <c:pt idx="6">
                  <c:v>47.25</c:v>
                </c:pt>
                <c:pt idx="7">
                  <c:v>47.25</c:v>
                </c:pt>
                <c:pt idx="8">
                  <c:v>38.2716945388032</c:v>
                </c:pt>
              </c:numCache>
            </c:numRef>
          </c:xVal>
          <c:yVal>
            <c:numRef>
              <c:f>N235NY!$G$5:$G$13</c:f>
              <c:numCache>
                <c:formatCode>General</c:formatCode>
                <c:ptCount val="9"/>
                <c:pt idx="0">
                  <c:v>1500</c:v>
                </c:pt>
                <c:pt idx="1">
                  <c:v>1950</c:v>
                </c:pt>
                <c:pt idx="2">
                  <c:v>2100</c:v>
                </c:pt>
                <c:pt idx="3">
                  <c:v>2500</c:v>
                </c:pt>
                <c:pt idx="4">
                  <c:v>2500</c:v>
                </c:pt>
                <c:pt idx="5">
                  <c:v>2550</c:v>
                </c:pt>
                <c:pt idx="6">
                  <c:v>2550</c:v>
                </c:pt>
                <c:pt idx="7">
                  <c:v>1500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"Utility"</c:f>
              <c:strCache>
                <c:ptCount val="1"/>
                <c:pt idx="0">
                  <c:v>Utility</c:v>
                </c:pt>
              </c:strCache>
            </c:strRef>
          </c:tx>
          <c:spPr>
            <a:solidFill>
              <a:srgbClr val="ff0000"/>
            </a:solidFill>
            <a:ln w="3816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N235NY!$F$5:$F$13</c:f>
              <c:numCache>
                <c:formatCode>General</c:formatCode>
                <c:ptCount val="9"/>
                <c:pt idx="0">
                  <c:v>35</c:v>
                </c:pt>
                <c:pt idx="1">
                  <c:v>35</c:v>
                </c:pt>
                <c:pt idx="2">
                  <c:v>36.5</c:v>
                </c:pt>
                <c:pt idx="3">
                  <c:v>40.5</c:v>
                </c:pt>
                <c:pt idx="4">
                  <c:v>40.5</c:v>
                </c:pt>
                <c:pt idx="5">
                  <c:v>41</c:v>
                </c:pt>
                <c:pt idx="6">
                  <c:v>47.25</c:v>
                </c:pt>
                <c:pt idx="7">
                  <c:v>47.25</c:v>
                </c:pt>
                <c:pt idx="8">
                  <c:v>38.2716945388032</c:v>
                </c:pt>
              </c:numCache>
            </c:numRef>
          </c:xVal>
          <c:yVal>
            <c:numRef>
              <c:f>N235NY!$H$5:$H$13</c:f>
              <c:numCache>
                <c:formatCode>General</c:formatCode>
                <c:ptCount val="9"/>
                <c:pt idx="0">
                  <c:v>1500</c:v>
                </c:pt>
                <c:pt idx="1">
                  <c:v>1950</c:v>
                </c:pt>
                <c:pt idx="2">
                  <c:v>2100</c:v>
                </c:pt>
                <c:pt idx="3">
                  <c:v>2100</c:v>
                </c:pt>
                <c:pt idx="4">
                  <c:v>1500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"Actual"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000000"/>
            </a:solidFill>
            <a:ln w="25560">
              <a:solidFill>
                <a:srgbClr val="000000"/>
              </a:solidFill>
              <a:round/>
            </a:ln>
          </c:spPr>
          <c:marker>
            <c:symbol val="plus"/>
            <c:size val="14"/>
            <c:spPr>
              <a:solidFill>
                <a:srgbClr val="000000"/>
              </a:solidFill>
            </c:spPr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N235NY!$F$5:$F$14</c:f>
              <c:numCache>
                <c:formatCode>General</c:formatCode>
                <c:ptCount val="10"/>
                <c:pt idx="0">
                  <c:v>35</c:v>
                </c:pt>
                <c:pt idx="1">
                  <c:v>35</c:v>
                </c:pt>
                <c:pt idx="2">
                  <c:v>36.5</c:v>
                </c:pt>
                <c:pt idx="3">
                  <c:v>40.5</c:v>
                </c:pt>
                <c:pt idx="4">
                  <c:v>40.5</c:v>
                </c:pt>
                <c:pt idx="5">
                  <c:v>41</c:v>
                </c:pt>
                <c:pt idx="6">
                  <c:v>47.25</c:v>
                </c:pt>
                <c:pt idx="7">
                  <c:v>47.25</c:v>
                </c:pt>
                <c:pt idx="8">
                  <c:v>38.2716945388032</c:v>
                </c:pt>
                <c:pt idx="9">
                  <c:v>38.2716945388032</c:v>
                </c:pt>
              </c:numCache>
            </c:numRef>
          </c:xVal>
          <c:yVal>
            <c:numRef>
              <c:f>N235NY!$I$5:$I$14</c:f>
              <c:numCache>
                <c:formatCode>General</c:formatCode>
                <c:ptCount val="10"/>
                <c:pt idx="8">
                  <c:v>1530.8</c:v>
                </c:pt>
                <c:pt idx="9">
                  <c:v>1530.8</c:v>
                </c:pt>
              </c:numCache>
            </c:numRef>
          </c:yVal>
          <c:smooth val="0"/>
        </c:ser>
        <c:axId val="2579434"/>
        <c:axId val="17783191"/>
      </c:scatterChart>
      <c:valAx>
        <c:axId val="2579434"/>
        <c:scaling>
          <c:orientation val="minMax"/>
          <c:max val="48"/>
          <c:min val="34"/>
        </c:scaling>
        <c:delete val="0"/>
        <c:axPos val="b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CG</a:t>
                </a:r>
              </a:p>
            </c:rich>
          </c:tx>
          <c:layout>
            <c:manualLayout>
              <c:xMode val="edge"/>
              <c:yMode val="edge"/>
              <c:x val="0.458384922272665"/>
              <c:y val="0.923315259488768"/>
            </c:manualLayout>
          </c:layout>
          <c:overlay val="0"/>
          <c:spPr>
            <a:noFill/>
            <a:ln w="2556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17783191"/>
        <c:crosses val="autoZero"/>
        <c:crossBetween val="midCat"/>
        <c:majorUnit val="1"/>
      </c:valAx>
      <c:valAx>
        <c:axId val="17783191"/>
        <c:scaling>
          <c:orientation val="minMax"/>
          <c:min val="1500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Weight</a:t>
                </a:r>
              </a:p>
            </c:rich>
          </c:tx>
          <c:layout>
            <c:manualLayout>
              <c:xMode val="edge"/>
              <c:yMode val="edge"/>
              <c:x val="0.0301967258219838"/>
              <c:y val="0.462509682416731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2579434"/>
        <c:crosses val="autoZero"/>
        <c:crossBetween val="midCat"/>
        <c:majorUnit val="100"/>
        <c:minorUnit val="100"/>
      </c:valAx>
      <c:spPr>
        <a:noFill/>
        <a:ln w="3240">
          <a:solidFill>
            <a:srgbClr val="000000"/>
          </a:solidFill>
          <a:round/>
        </a:ln>
      </c:spPr>
    </c:plotArea>
    <c:legend>
      <c:legendPos val="r"/>
      <c:layout>
        <c:manualLayout>
          <c:xMode val="edge"/>
          <c:yMode val="edge"/>
          <c:x val="0.85038037858904"/>
          <c:y val="0.439491416032012"/>
          <c:w val="0.134469895808478"/>
          <c:h val="0.123142506776817"/>
        </c:manualLayout>
      </c:layout>
      <c:overlay val="0"/>
      <c:spPr>
        <a:solidFill>
          <a:srgbClr val="ffffff"/>
        </a:solidFill>
        <a:ln w="3240">
          <a:solidFill>
            <a:srgbClr val="000000"/>
          </a:solidFill>
          <a:round/>
        </a:ln>
      </c:spPr>
      <c:txPr>
        <a:bodyPr/>
        <a:lstStyle/>
        <a:p>
          <a:pPr>
            <a:defRPr b="0" sz="675" spc="-1" strike="noStrike">
              <a:solidFill>
                <a:srgbClr val="000000"/>
              </a:solidFill>
              <a:latin typeface="Arial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3240">
      <a:solidFill>
        <a:srgbClr val="000000"/>
      </a:solidFill>
      <a:round/>
    </a:ln>
  </c:spPr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825" spc="-1" strike="noStrike">
                <a:solidFill>
                  <a:srgbClr val="000000"/>
                </a:solidFill>
                <a:latin typeface="Arial"/>
                <a:ea typeface="Arial"/>
              </a:defRPr>
            </a:pPr>
            <a:r>
              <a:rPr b="1" lang="en-US" sz="825" spc="-1" strike="noStrike">
                <a:solidFill>
                  <a:srgbClr val="000000"/>
                </a:solidFill>
                <a:latin typeface="Arial"/>
                <a:ea typeface="Arial"/>
              </a:rPr>
              <a:t>Center of Gravity Limits</a:t>
            </a:r>
          </a:p>
        </c:rich>
      </c:tx>
      <c:layout>
        <c:manualLayout>
          <c:xMode val="edge"/>
          <c:yMode val="edge"/>
          <c:x val="0.375994946304485"/>
          <c:y val="0.0297029702970297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8319646241"/>
          <c:y val="0.137685643564356"/>
          <c:w val="0.67207833228048"/>
          <c:h val="0.72865099009901"/>
        </c:manualLayout>
      </c:layout>
      <c:scatterChart>
        <c:scatterStyle val="lineMarker"/>
        <c:varyColors val="0"/>
        <c:ser>
          <c:idx val="0"/>
          <c:order val="0"/>
          <c:tx>
            <c:strRef>
              <c:f>N286CP!$G$4</c:f>
              <c:strCache>
                <c:ptCount val="1"/>
                <c:pt idx="0">
                  <c:v>Landing</c:v>
                </c:pt>
              </c:strCache>
            </c:strRef>
          </c:tx>
          <c:spPr>
            <a:solidFill>
              <a:srgbClr val="0000ff"/>
            </a:solidFill>
            <a:ln w="3816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N286CP!$F$5:$F$16</c:f>
              <c:numCache>
                <c:formatCode>General</c:formatCode>
                <c:ptCount val="12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35.5</c:v>
                </c:pt>
                <c:pt idx="5">
                  <c:v>39</c:v>
                </c:pt>
                <c:pt idx="6">
                  <c:v>40.9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39.4758040136735</c:v>
                </c:pt>
                <c:pt idx="11">
                  <c:v>39.4758040136735</c:v>
                </c:pt>
              </c:numCache>
            </c:numRef>
          </c:xVal>
          <c:yVal>
            <c:numRef>
              <c:f>N286CP!$G$5:$G$16</c:f>
              <c:numCache>
                <c:formatCode>General</c:formatCode>
                <c:ptCount val="12"/>
                <c:pt idx="0">
                  <c:v>1800</c:v>
                </c:pt>
                <c:pt idx="1">
                  <c:v>2250</c:v>
                </c:pt>
                <c:pt idx="2">
                  <c:v>2420</c:v>
                </c:pt>
                <c:pt idx="3">
                  <c:v>2420</c:v>
                </c:pt>
                <c:pt idx="4">
                  <c:v>2700</c:v>
                </c:pt>
                <c:pt idx="5">
                  <c:v>2950</c:v>
                </c:pt>
                <c:pt idx="6">
                  <c:v>2950</c:v>
                </c:pt>
                <c:pt idx="7">
                  <c:v>2950</c:v>
                </c:pt>
                <c:pt idx="8">
                  <c:v>2950</c:v>
                </c:pt>
                <c:pt idx="9">
                  <c:v>1800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N286CP!$H$4</c:f>
              <c:strCache>
                <c:ptCount val="1"/>
                <c:pt idx="0">
                  <c:v>Takeoff</c:v>
                </c:pt>
              </c:strCache>
            </c:strRef>
          </c:tx>
          <c:spPr>
            <a:solidFill>
              <a:srgbClr val="ff0000"/>
            </a:solidFill>
            <a:ln w="3816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N286CP!$F$5:$F$16</c:f>
              <c:numCache>
                <c:formatCode>General</c:formatCode>
                <c:ptCount val="12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35.5</c:v>
                </c:pt>
                <c:pt idx="5">
                  <c:v>39</c:v>
                </c:pt>
                <c:pt idx="6">
                  <c:v>40.9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39.4758040136735</c:v>
                </c:pt>
                <c:pt idx="11">
                  <c:v>39.4758040136735</c:v>
                </c:pt>
              </c:numCache>
            </c:numRef>
          </c:xVal>
          <c:yVal>
            <c:numRef>
              <c:f>N286CP!$H$5:$H$16</c:f>
              <c:numCache>
                <c:formatCode>General</c:formatCode>
                <c:ptCount val="12"/>
                <c:pt idx="0">
                  <c:v>1800</c:v>
                </c:pt>
                <c:pt idx="1">
                  <c:v>2250</c:v>
                </c:pt>
                <c:pt idx="2">
                  <c:v>2420</c:v>
                </c:pt>
                <c:pt idx="3">
                  <c:v>2420</c:v>
                </c:pt>
                <c:pt idx="4">
                  <c:v>2700</c:v>
                </c:pt>
                <c:pt idx="5">
                  <c:v>2950</c:v>
                </c:pt>
                <c:pt idx="6">
                  <c:v>3100</c:v>
                </c:pt>
                <c:pt idx="7">
                  <c:v>3100</c:v>
                </c:pt>
                <c:pt idx="8">
                  <c:v>3100</c:v>
                </c:pt>
                <c:pt idx="9">
                  <c:v>1800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N286CP!$I$4</c:f>
              <c:strCache>
                <c:ptCount val="1"/>
                <c:pt idx="0">
                  <c:v>Act</c:v>
                </c:pt>
              </c:strCache>
            </c:strRef>
          </c:tx>
          <c:spPr>
            <a:solidFill>
              <a:srgbClr val="000000"/>
            </a:solidFill>
            <a:ln w="25560">
              <a:solidFill>
                <a:srgbClr val="000000"/>
              </a:solidFill>
              <a:round/>
            </a:ln>
          </c:spPr>
          <c:marker>
            <c:symbol val="plus"/>
            <c:size val="14"/>
            <c:spPr>
              <a:solidFill>
                <a:srgbClr val="000000"/>
              </a:solidFill>
            </c:spPr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N286CP!$F$5:$F$16</c:f>
              <c:numCache>
                <c:formatCode>General</c:formatCode>
                <c:ptCount val="12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35.5</c:v>
                </c:pt>
                <c:pt idx="5">
                  <c:v>39</c:v>
                </c:pt>
                <c:pt idx="6">
                  <c:v>40.9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39.4758040136735</c:v>
                </c:pt>
                <c:pt idx="11">
                  <c:v>39.4758040136735</c:v>
                </c:pt>
              </c:numCache>
            </c:numRef>
          </c:xVal>
          <c:yVal>
            <c:numRef>
              <c:f>N286CP!$I$5:$I$16</c:f>
              <c:numCache>
                <c:formatCode>General</c:formatCode>
                <c:ptCount val="12"/>
                <c:pt idx="10">
                  <c:v>2150.15</c:v>
                </c:pt>
                <c:pt idx="11">
                  <c:v>2150.15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N286CP!$J$4</c:f>
              <c:strCache>
                <c:ptCount val="1"/>
                <c:pt idx="0">
                  <c:v>NoAutoPilot</c:v>
                </c:pt>
              </c:strCache>
            </c:strRef>
          </c:tx>
          <c:spPr>
            <a:solidFill>
              <a:srgbClr val="00b050"/>
            </a:solidFill>
            <a:ln w="28440">
              <a:solidFill>
                <a:srgbClr val="00b05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N286CP!$F$5:$F$16</c:f>
              <c:numCache>
                <c:formatCode>General</c:formatCode>
                <c:ptCount val="12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35.5</c:v>
                </c:pt>
                <c:pt idx="5">
                  <c:v>39</c:v>
                </c:pt>
                <c:pt idx="6">
                  <c:v>40.9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39.4758040136735</c:v>
                </c:pt>
                <c:pt idx="11">
                  <c:v>39.4758040136735</c:v>
                </c:pt>
              </c:numCache>
            </c:numRef>
          </c:xVal>
          <c:yVal>
            <c:numRef>
              <c:f>N286CP!$J$5:$J$16</c:f>
              <c:numCache>
                <c:formatCode>General</c:formatCode>
                <c:ptCount val="12"/>
                <c:pt idx="2">
                  <c:v>1800</c:v>
                </c:pt>
                <c:pt idx="3">
                  <c:v>2400</c:v>
                </c:pt>
              </c:numCache>
            </c:numRef>
          </c:yVal>
          <c:smooth val="0"/>
        </c:ser>
        <c:axId val="80762461"/>
        <c:axId val="66758468"/>
      </c:scatterChart>
      <c:valAx>
        <c:axId val="80762461"/>
        <c:scaling>
          <c:orientation val="minMax"/>
          <c:max val="48"/>
          <c:min val="32"/>
        </c:scaling>
        <c:delete val="0"/>
        <c:axPos val="b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CG</a:t>
                </a:r>
              </a:p>
            </c:rich>
          </c:tx>
          <c:layout>
            <c:manualLayout>
              <c:xMode val="edge"/>
              <c:yMode val="edge"/>
              <c:x val="0.453821857233102"/>
              <c:y val="0.923499381188119"/>
            </c:manualLayout>
          </c:layout>
          <c:overlay val="0"/>
          <c:spPr>
            <a:noFill/>
            <a:ln w="2556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66758468"/>
        <c:crossesAt val="1800"/>
        <c:crossBetween val="midCat"/>
        <c:majorUnit val="1"/>
      </c:valAx>
      <c:valAx>
        <c:axId val="66758468"/>
        <c:scaling>
          <c:orientation val="minMax"/>
          <c:min val="1800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Weight</a:t>
                </a:r>
              </a:p>
            </c:rich>
          </c:tx>
          <c:layout>
            <c:manualLayout>
              <c:xMode val="edge"/>
              <c:yMode val="edge"/>
              <c:x val="0.029500947567909"/>
              <c:y val="0.463644801980198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80762461"/>
        <c:crossesAt val="32"/>
        <c:crossBetween val="midCat"/>
        <c:majorUnit val="100"/>
        <c:minorUnit val="100"/>
      </c:valAx>
      <c:spPr>
        <a:noFill/>
        <a:ln w="3240">
          <a:solidFill>
            <a:srgbClr val="000000"/>
          </a:solidFill>
          <a:round/>
        </a:ln>
      </c:spPr>
    </c:plotArea>
    <c:legend>
      <c:legendPos val="r"/>
      <c:layout>
        <c:manualLayout>
          <c:xMode val="edge"/>
          <c:yMode val="edge"/>
          <c:x val="0.844445965993381"/>
          <c:y val="0.440678442802012"/>
          <c:w val="0.155554034006619"/>
          <c:h val="0.159692124374024"/>
        </c:manualLayout>
      </c:layout>
      <c:overlay val="0"/>
      <c:spPr>
        <a:solidFill>
          <a:srgbClr val="ffffff"/>
        </a:solidFill>
        <a:ln w="3240">
          <a:solidFill>
            <a:srgbClr val="000000"/>
          </a:solidFill>
          <a:round/>
        </a:ln>
      </c:spPr>
      <c:txPr>
        <a:bodyPr/>
        <a:lstStyle/>
        <a:p>
          <a:pPr>
            <a:defRPr b="0" sz="675" spc="-1" strike="noStrike">
              <a:solidFill>
                <a:srgbClr val="000000"/>
              </a:solidFill>
              <a:latin typeface="Arial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3240">
      <a:solidFill>
        <a:srgbClr val="000000"/>
      </a:solidFill>
      <a:round/>
    </a:ln>
  </c:spPr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825" spc="-1" strike="noStrike">
                <a:solidFill>
                  <a:srgbClr val="000000"/>
                </a:solidFill>
                <a:latin typeface="Arial"/>
                <a:ea typeface="Arial"/>
              </a:defRPr>
            </a:pPr>
            <a:r>
              <a:rPr b="1" lang="en-US" sz="825" spc="-1" strike="noStrike">
                <a:solidFill>
                  <a:srgbClr val="000000"/>
                </a:solidFill>
                <a:latin typeface="Arial"/>
                <a:ea typeface="Arial"/>
              </a:rPr>
              <a:t>Center of Gravity Limits</a:t>
            </a:r>
          </a:p>
        </c:rich>
      </c:tx>
      <c:layout>
        <c:manualLayout>
          <c:xMode val="edge"/>
          <c:yMode val="edge"/>
          <c:x val="0.375994946304485"/>
          <c:y val="0.0296846011131725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8319646241"/>
          <c:y val="0.137677798392084"/>
          <c:w val="0.67207833228048"/>
          <c:h val="0.728664192949907"/>
        </c:manualLayout>
      </c:layout>
      <c:scatterChart>
        <c:scatterStyle val="lineMarker"/>
        <c:varyColors val="0"/>
        <c:ser>
          <c:idx val="0"/>
          <c:order val="0"/>
          <c:tx>
            <c:strRef>
              <c:f>N336CP!$G$4</c:f>
              <c:strCache>
                <c:ptCount val="1"/>
                <c:pt idx="0">
                  <c:v>Landing</c:v>
                </c:pt>
              </c:strCache>
            </c:strRef>
          </c:tx>
          <c:spPr>
            <a:solidFill>
              <a:srgbClr val="0000ff"/>
            </a:solidFill>
            <a:ln w="3816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N336CP!$F$5:$F$16</c:f>
              <c:numCache>
                <c:formatCode>General</c:formatCode>
                <c:ptCount val="12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35.5</c:v>
                </c:pt>
                <c:pt idx="5">
                  <c:v>39</c:v>
                </c:pt>
                <c:pt idx="6">
                  <c:v>40.9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39.4974000083646</c:v>
                </c:pt>
                <c:pt idx="11">
                  <c:v>39.4974000083646</c:v>
                </c:pt>
              </c:numCache>
            </c:numRef>
          </c:xVal>
          <c:yVal>
            <c:numRef>
              <c:f>N336CP!$G$5:$G$16</c:f>
              <c:numCache>
                <c:formatCode>General</c:formatCode>
                <c:ptCount val="12"/>
                <c:pt idx="0">
                  <c:v>1800</c:v>
                </c:pt>
                <c:pt idx="1">
                  <c:v>2250</c:v>
                </c:pt>
                <c:pt idx="2">
                  <c:v>2420</c:v>
                </c:pt>
                <c:pt idx="3">
                  <c:v>2420</c:v>
                </c:pt>
                <c:pt idx="4">
                  <c:v>2700</c:v>
                </c:pt>
                <c:pt idx="5">
                  <c:v>2950</c:v>
                </c:pt>
                <c:pt idx="6">
                  <c:v>2950</c:v>
                </c:pt>
                <c:pt idx="7">
                  <c:v>2950</c:v>
                </c:pt>
                <c:pt idx="8">
                  <c:v>2950</c:v>
                </c:pt>
                <c:pt idx="9">
                  <c:v>1800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N336CP!$H$4</c:f>
              <c:strCache>
                <c:ptCount val="1"/>
                <c:pt idx="0">
                  <c:v>Takeoff</c:v>
                </c:pt>
              </c:strCache>
            </c:strRef>
          </c:tx>
          <c:spPr>
            <a:solidFill>
              <a:srgbClr val="ff0000"/>
            </a:solidFill>
            <a:ln w="3816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N336CP!$F$5:$F$16</c:f>
              <c:numCache>
                <c:formatCode>General</c:formatCode>
                <c:ptCount val="12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35.5</c:v>
                </c:pt>
                <c:pt idx="5">
                  <c:v>39</c:v>
                </c:pt>
                <c:pt idx="6">
                  <c:v>40.9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39.4974000083646</c:v>
                </c:pt>
                <c:pt idx="11">
                  <c:v>39.4974000083646</c:v>
                </c:pt>
              </c:numCache>
            </c:numRef>
          </c:xVal>
          <c:yVal>
            <c:numRef>
              <c:f>N336CP!$H$5:$H$16</c:f>
              <c:numCache>
                <c:formatCode>General</c:formatCode>
                <c:ptCount val="12"/>
                <c:pt idx="0">
                  <c:v>1800</c:v>
                </c:pt>
                <c:pt idx="1">
                  <c:v>2250</c:v>
                </c:pt>
                <c:pt idx="2">
                  <c:v>2420</c:v>
                </c:pt>
                <c:pt idx="3">
                  <c:v>2420</c:v>
                </c:pt>
                <c:pt idx="4">
                  <c:v>2700</c:v>
                </c:pt>
                <c:pt idx="5">
                  <c:v>2950</c:v>
                </c:pt>
                <c:pt idx="6">
                  <c:v>3100</c:v>
                </c:pt>
                <c:pt idx="7">
                  <c:v>3100</c:v>
                </c:pt>
                <c:pt idx="8">
                  <c:v>3100</c:v>
                </c:pt>
                <c:pt idx="9">
                  <c:v>1800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N336CP!$I$4</c:f>
              <c:strCache>
                <c:ptCount val="1"/>
                <c:pt idx="0">
                  <c:v>Act</c:v>
                </c:pt>
              </c:strCache>
            </c:strRef>
          </c:tx>
          <c:spPr>
            <a:solidFill>
              <a:srgbClr val="000000"/>
            </a:solidFill>
            <a:ln w="25560">
              <a:solidFill>
                <a:srgbClr val="000000"/>
              </a:solidFill>
              <a:round/>
            </a:ln>
          </c:spPr>
          <c:marker>
            <c:symbol val="plus"/>
            <c:size val="14"/>
            <c:spPr>
              <a:solidFill>
                <a:srgbClr val="000000"/>
              </a:solidFill>
            </c:spPr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N336CP!$F$5:$F$16</c:f>
              <c:numCache>
                <c:formatCode>General</c:formatCode>
                <c:ptCount val="12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35.5</c:v>
                </c:pt>
                <c:pt idx="5">
                  <c:v>39</c:v>
                </c:pt>
                <c:pt idx="6">
                  <c:v>40.9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39.4974000083646</c:v>
                </c:pt>
                <c:pt idx="11">
                  <c:v>39.4974000083646</c:v>
                </c:pt>
              </c:numCache>
            </c:numRef>
          </c:xVal>
          <c:yVal>
            <c:numRef>
              <c:f>N336CP!$I$5:$I$16</c:f>
              <c:numCache>
                <c:formatCode>General</c:formatCode>
                <c:ptCount val="12"/>
                <c:pt idx="10">
                  <c:v>2151.93</c:v>
                </c:pt>
                <c:pt idx="11">
                  <c:v>2151.93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N336CP!$J$4</c:f>
              <c:strCache>
                <c:ptCount val="1"/>
                <c:pt idx="0">
                  <c:v>NoAutoPilot</c:v>
                </c:pt>
              </c:strCache>
            </c:strRef>
          </c:tx>
          <c:spPr>
            <a:solidFill>
              <a:srgbClr val="00b050"/>
            </a:solidFill>
            <a:ln w="28440">
              <a:solidFill>
                <a:srgbClr val="00b05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N336CP!$F$5:$F$16</c:f>
              <c:numCache>
                <c:formatCode>General</c:formatCode>
                <c:ptCount val="12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35.5</c:v>
                </c:pt>
                <c:pt idx="5">
                  <c:v>39</c:v>
                </c:pt>
                <c:pt idx="6">
                  <c:v>40.9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39.4974000083646</c:v>
                </c:pt>
                <c:pt idx="11">
                  <c:v>39.4974000083646</c:v>
                </c:pt>
              </c:numCache>
            </c:numRef>
          </c:xVal>
          <c:yVal>
            <c:numRef>
              <c:f>N336CP!$J$5:$J$16</c:f>
              <c:numCache>
                <c:formatCode>General</c:formatCode>
                <c:ptCount val="12"/>
                <c:pt idx="2">
                  <c:v>1800</c:v>
                </c:pt>
                <c:pt idx="3">
                  <c:v>2400</c:v>
                </c:pt>
              </c:numCache>
            </c:numRef>
          </c:yVal>
          <c:smooth val="0"/>
        </c:ser>
        <c:axId val="4461615"/>
        <c:axId val="43435332"/>
      </c:scatterChart>
      <c:valAx>
        <c:axId val="4461615"/>
        <c:scaling>
          <c:orientation val="minMax"/>
          <c:max val="48"/>
          <c:min val="32"/>
        </c:scaling>
        <c:delete val="0"/>
        <c:axPos val="b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CG</a:t>
                </a:r>
              </a:p>
            </c:rich>
          </c:tx>
          <c:layout>
            <c:manualLayout>
              <c:xMode val="edge"/>
              <c:yMode val="edge"/>
              <c:x val="0.453821857233102"/>
              <c:y val="0.923469387755102"/>
            </c:manualLayout>
          </c:layout>
          <c:overlay val="0"/>
          <c:spPr>
            <a:noFill/>
            <a:ln w="2556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43435332"/>
        <c:crossesAt val="1800"/>
        <c:crossBetween val="midCat"/>
        <c:majorUnit val="1"/>
      </c:valAx>
      <c:valAx>
        <c:axId val="43435332"/>
        <c:scaling>
          <c:orientation val="minMax"/>
          <c:min val="1800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Weight</a:t>
                </a:r>
              </a:p>
            </c:rich>
          </c:tx>
          <c:layout>
            <c:manualLayout>
              <c:xMode val="edge"/>
              <c:yMode val="edge"/>
              <c:x val="0.029500947567909"/>
              <c:y val="0.463667285095857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4461615"/>
        <c:crossesAt val="32"/>
        <c:crossBetween val="midCat"/>
        <c:majorUnit val="100"/>
        <c:minorUnit val="100"/>
      </c:valAx>
      <c:spPr>
        <a:noFill/>
        <a:ln w="3240">
          <a:solidFill>
            <a:srgbClr val="000000"/>
          </a:solidFill>
          <a:round/>
        </a:ln>
      </c:spPr>
    </c:plotArea>
    <c:legend>
      <c:legendPos val="r"/>
      <c:layout>
        <c:manualLayout>
          <c:xMode val="edge"/>
          <c:yMode val="edge"/>
          <c:x val="0.844445965993381"/>
          <c:y val="0.440678442802012"/>
          <c:w val="0.155554034006619"/>
          <c:h val="0.159692124374024"/>
        </c:manualLayout>
      </c:layout>
      <c:overlay val="0"/>
      <c:spPr>
        <a:solidFill>
          <a:srgbClr val="ffffff"/>
        </a:solidFill>
        <a:ln w="3240">
          <a:solidFill>
            <a:srgbClr val="000000"/>
          </a:solidFill>
          <a:round/>
        </a:ln>
      </c:spPr>
      <c:txPr>
        <a:bodyPr/>
        <a:lstStyle/>
        <a:p>
          <a:pPr>
            <a:defRPr b="0" sz="675" spc="-1" strike="noStrike">
              <a:solidFill>
                <a:srgbClr val="000000"/>
              </a:solidFill>
              <a:latin typeface="Arial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3240">
      <a:solidFill>
        <a:srgbClr val="000000"/>
      </a:solidFill>
      <a:round/>
    </a:ln>
  </c:spPr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825" spc="-1" strike="noStrike">
                <a:solidFill>
                  <a:srgbClr val="000000"/>
                </a:solidFill>
                <a:latin typeface="Arial"/>
                <a:ea typeface="Arial"/>
              </a:defRPr>
            </a:pPr>
            <a:r>
              <a:rPr b="1" lang="en-US" sz="825" spc="-1" strike="noStrike">
                <a:solidFill>
                  <a:srgbClr val="000000"/>
                </a:solidFill>
                <a:latin typeface="Arial"/>
                <a:ea typeface="Arial"/>
              </a:rPr>
              <a:t>Center of Gravity Limits</a:t>
            </a:r>
          </a:p>
        </c:rich>
      </c:tx>
      <c:layout>
        <c:manualLayout>
          <c:xMode val="edge"/>
          <c:yMode val="edge"/>
          <c:x val="0.376084471047145"/>
          <c:y val="0.0296846011131725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996435537023"/>
          <c:y val="0.137755102040816"/>
          <c:w val="0.672136660165445"/>
          <c:h val="0.728741496598639"/>
        </c:manualLayout>
      </c:layout>
      <c:scatterChart>
        <c:scatterStyle val="lineMarker"/>
        <c:varyColors val="0"/>
        <c:ser>
          <c:idx val="0"/>
          <c:order val="0"/>
          <c:tx>
            <c:strRef>
              <c:f>"Landing"</c:f>
              <c:strCache>
                <c:ptCount val="1"/>
                <c:pt idx="0">
                  <c:v>Landing</c:v>
                </c:pt>
              </c:strCache>
            </c:strRef>
          </c:tx>
          <c:spPr>
            <a:solidFill>
              <a:srgbClr val="0000ff"/>
            </a:solidFill>
            <a:ln w="3816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N782CP!$F$5:$F$13</c:f>
              <c:numCache>
                <c:formatCode>General</c:formatCode>
                <c:ptCount val="9"/>
                <c:pt idx="0">
                  <c:v>33</c:v>
                </c:pt>
                <c:pt idx="1">
                  <c:v>33</c:v>
                </c:pt>
                <c:pt idx="2">
                  <c:v>35.5</c:v>
                </c:pt>
                <c:pt idx="3">
                  <c:v>39</c:v>
                </c:pt>
                <c:pt idx="4">
                  <c:v>40.9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40.0330960614146</c:v>
                </c:pt>
              </c:numCache>
            </c:numRef>
          </c:xVal>
          <c:yVal>
            <c:numRef>
              <c:f>N782CP!$G$5:$G$13</c:f>
              <c:numCache>
                <c:formatCode>General</c:formatCode>
                <c:ptCount val="9"/>
                <c:pt idx="0">
                  <c:v>1800</c:v>
                </c:pt>
                <c:pt idx="1">
                  <c:v>2250</c:v>
                </c:pt>
                <c:pt idx="2">
                  <c:v>2700</c:v>
                </c:pt>
                <c:pt idx="3">
                  <c:v>2950</c:v>
                </c:pt>
                <c:pt idx="4">
                  <c:v>2950</c:v>
                </c:pt>
                <c:pt idx="5">
                  <c:v>2950</c:v>
                </c:pt>
                <c:pt idx="6">
                  <c:v>2950</c:v>
                </c:pt>
                <c:pt idx="7">
                  <c:v>1800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"Takeoff"</c:f>
              <c:strCache>
                <c:ptCount val="1"/>
                <c:pt idx="0">
                  <c:v>Takeoff</c:v>
                </c:pt>
              </c:strCache>
            </c:strRef>
          </c:tx>
          <c:spPr>
            <a:solidFill>
              <a:srgbClr val="ff0000"/>
            </a:solidFill>
            <a:ln w="3816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N782CP!$F$5:$F$13</c:f>
              <c:numCache>
                <c:formatCode>General</c:formatCode>
                <c:ptCount val="9"/>
                <c:pt idx="0">
                  <c:v>33</c:v>
                </c:pt>
                <c:pt idx="1">
                  <c:v>33</c:v>
                </c:pt>
                <c:pt idx="2">
                  <c:v>35.5</c:v>
                </c:pt>
                <c:pt idx="3">
                  <c:v>39</c:v>
                </c:pt>
                <c:pt idx="4">
                  <c:v>40.9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40.0330960614146</c:v>
                </c:pt>
              </c:numCache>
            </c:numRef>
          </c:xVal>
          <c:yVal>
            <c:numRef>
              <c:f>N782CP!$H$5:$H$13</c:f>
              <c:numCache>
                <c:formatCode>General</c:formatCode>
                <c:ptCount val="9"/>
                <c:pt idx="0">
                  <c:v>1800</c:v>
                </c:pt>
                <c:pt idx="1">
                  <c:v>2250</c:v>
                </c:pt>
                <c:pt idx="2">
                  <c:v>2700</c:v>
                </c:pt>
                <c:pt idx="3">
                  <c:v>2950</c:v>
                </c:pt>
                <c:pt idx="4">
                  <c:v>3100</c:v>
                </c:pt>
                <c:pt idx="5">
                  <c:v>3100</c:v>
                </c:pt>
                <c:pt idx="6">
                  <c:v>3100</c:v>
                </c:pt>
                <c:pt idx="7">
                  <c:v>1800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"Actual"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000000"/>
            </a:solidFill>
            <a:ln w="25560">
              <a:solidFill>
                <a:srgbClr val="000000"/>
              </a:solidFill>
              <a:round/>
            </a:ln>
          </c:spPr>
          <c:marker>
            <c:symbol val="plus"/>
            <c:size val="14"/>
            <c:spPr>
              <a:solidFill>
                <a:srgbClr val="000000"/>
              </a:solidFill>
            </c:spPr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N782CP!$F$5:$F$14</c:f>
              <c:numCache>
                <c:formatCode>General</c:formatCode>
                <c:ptCount val="10"/>
                <c:pt idx="0">
                  <c:v>33</c:v>
                </c:pt>
                <c:pt idx="1">
                  <c:v>33</c:v>
                </c:pt>
                <c:pt idx="2">
                  <c:v>35.5</c:v>
                </c:pt>
                <c:pt idx="3">
                  <c:v>39</c:v>
                </c:pt>
                <c:pt idx="4">
                  <c:v>40.9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40.0330960614146</c:v>
                </c:pt>
                <c:pt idx="9">
                  <c:v>40.0330960614146</c:v>
                </c:pt>
              </c:numCache>
            </c:numRef>
          </c:xVal>
          <c:yVal>
            <c:numRef>
              <c:f>N782CP!$I$5:$I$14</c:f>
              <c:numCache>
                <c:formatCode>General</c:formatCode>
                <c:ptCount val="10"/>
                <c:pt idx="8">
                  <c:v>2076.38</c:v>
                </c:pt>
                <c:pt idx="9">
                  <c:v>2076.38</c:v>
                </c:pt>
              </c:numCache>
            </c:numRef>
          </c:yVal>
          <c:smooth val="0"/>
        </c:ser>
        <c:axId val="9064037"/>
        <c:axId val="22192536"/>
      </c:scatterChart>
      <c:valAx>
        <c:axId val="9064037"/>
        <c:scaling>
          <c:orientation val="minMax"/>
          <c:max val="48"/>
          <c:min val="32"/>
        </c:scaling>
        <c:delete val="0"/>
        <c:axPos val="b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CG</a:t>
                </a:r>
              </a:p>
            </c:rich>
          </c:tx>
          <c:layout>
            <c:manualLayout>
              <c:xMode val="edge"/>
              <c:yMode val="edge"/>
              <c:x val="0.453830116349452"/>
              <c:y val="0.923469387755102"/>
            </c:manualLayout>
          </c:layout>
          <c:overlay val="0"/>
          <c:spPr>
            <a:noFill/>
            <a:ln w="2556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22192536"/>
        <c:crossesAt val="1800"/>
        <c:crossBetween val="midCat"/>
        <c:majorUnit val="1"/>
      </c:valAx>
      <c:valAx>
        <c:axId val="22192536"/>
        <c:scaling>
          <c:orientation val="minMax"/>
          <c:min val="1800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Weight</a:t>
                </a:r>
              </a:p>
            </c:rich>
          </c:tx>
          <c:layout>
            <c:manualLayout>
              <c:xMode val="edge"/>
              <c:yMode val="edge"/>
              <c:x val="0.0295245140897169"/>
              <c:y val="0.463667285095857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9064037"/>
        <c:crossesAt val="32"/>
        <c:crossBetween val="midCat"/>
        <c:majorUnit val="100"/>
        <c:minorUnit val="100"/>
      </c:valAx>
      <c:spPr>
        <a:noFill/>
        <a:ln w="3240">
          <a:solidFill>
            <a:srgbClr val="000000"/>
          </a:solidFill>
          <a:round/>
        </a:ln>
      </c:spPr>
    </c:plotArea>
    <c:legend>
      <c:legendPos val="r"/>
      <c:layout>
        <c:manualLayout>
          <c:xMode val="edge"/>
          <c:yMode val="edge"/>
          <c:x val="0.84444599980558"/>
          <c:y val="0.440678442802012"/>
          <c:w val="0.140740935160883"/>
          <c:h val="0.122881664331836"/>
        </c:manualLayout>
      </c:layout>
      <c:overlay val="0"/>
      <c:spPr>
        <a:solidFill>
          <a:srgbClr val="ffffff"/>
        </a:solidFill>
        <a:ln w="3240">
          <a:solidFill>
            <a:srgbClr val="000000"/>
          </a:solidFill>
          <a:round/>
        </a:ln>
      </c:spPr>
      <c:txPr>
        <a:bodyPr/>
        <a:lstStyle/>
        <a:p>
          <a:pPr>
            <a:defRPr b="0" sz="675" spc="-1" strike="noStrike">
              <a:solidFill>
                <a:srgbClr val="000000"/>
              </a:solidFill>
              <a:latin typeface="Arial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3240">
      <a:solidFill>
        <a:srgbClr val="000000"/>
      </a:solidFill>
      <a:round/>
    </a:ln>
  </c:spPr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825" spc="-1" strike="noStrike">
                <a:solidFill>
                  <a:srgbClr val="000000"/>
                </a:solidFill>
                <a:latin typeface="Arial"/>
                <a:ea typeface="Arial"/>
              </a:defRPr>
            </a:pPr>
            <a:r>
              <a:rPr b="1" lang="en-US" sz="825" spc="-1" strike="noStrike">
                <a:solidFill>
                  <a:srgbClr val="000000"/>
                </a:solidFill>
                <a:latin typeface="Arial"/>
                <a:ea typeface="Arial"/>
              </a:rPr>
              <a:t>Center of Gravity Limits</a:t>
            </a:r>
          </a:p>
        </c:rich>
      </c:tx>
      <c:layout>
        <c:manualLayout>
          <c:xMode val="edge"/>
          <c:yMode val="edge"/>
          <c:x val="0.374905931449682"/>
          <c:y val="0.0296846011131725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358281453103"/>
          <c:y val="0.137677798392084"/>
          <c:w val="0.675925292467675"/>
          <c:h val="0.728664192949907"/>
        </c:manualLayout>
      </c:layout>
      <c:scatterChart>
        <c:scatterStyle val="lineMarker"/>
        <c:varyColors val="0"/>
        <c:ser>
          <c:idx val="0"/>
          <c:order val="0"/>
          <c:tx>
            <c:strRef>
              <c:f>"Normal"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rgbClr val="0000ff"/>
            </a:solidFill>
            <a:ln w="3816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N927CP!$F$5:$F$15</c:f>
              <c:numCache>
                <c:formatCode>General</c:formatCode>
                <c:ptCount val="11"/>
                <c:pt idx="1">
                  <c:v>35</c:v>
                </c:pt>
                <c:pt idx="2">
                  <c:v>35</c:v>
                </c:pt>
                <c:pt idx="3">
                  <c:v>37.5</c:v>
                </c:pt>
                <c:pt idx="4">
                  <c:v>38.5</c:v>
                </c:pt>
                <c:pt idx="5">
                  <c:v>40.5</c:v>
                </c:pt>
                <c:pt idx="6">
                  <c:v>40.5</c:v>
                </c:pt>
                <c:pt idx="7">
                  <c:v>41</c:v>
                </c:pt>
                <c:pt idx="8">
                  <c:v>47.25</c:v>
                </c:pt>
                <c:pt idx="9">
                  <c:v>47.25</c:v>
                </c:pt>
                <c:pt idx="10">
                  <c:v>41.7125471463805</c:v>
                </c:pt>
              </c:numCache>
            </c:numRef>
          </c:xVal>
          <c:yVal>
            <c:numRef>
              <c:f>N927CP!$G$5:$G$15</c:f>
              <c:numCache>
                <c:formatCode>General</c:formatCode>
                <c:ptCount val="11"/>
                <c:pt idx="1">
                  <c:v>1500</c:v>
                </c:pt>
                <c:pt idx="2">
                  <c:v>1950</c:v>
                </c:pt>
                <c:pt idx="3">
                  <c:v>2200</c:v>
                </c:pt>
                <c:pt idx="4">
                  <c:v>2300</c:v>
                </c:pt>
                <c:pt idx="5">
                  <c:v>2500</c:v>
                </c:pt>
                <c:pt idx="6">
                  <c:v>2500</c:v>
                </c:pt>
                <c:pt idx="7">
                  <c:v>2550</c:v>
                </c:pt>
                <c:pt idx="8">
                  <c:v>2550</c:v>
                </c:pt>
                <c:pt idx="9">
                  <c:v>1500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"Utility"</c:f>
              <c:strCache>
                <c:ptCount val="1"/>
                <c:pt idx="0">
                  <c:v>Utility</c:v>
                </c:pt>
              </c:strCache>
            </c:strRef>
          </c:tx>
          <c:spPr>
            <a:solidFill>
              <a:srgbClr val="ff0000"/>
            </a:solidFill>
            <a:ln w="3816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N927CP!$F$5:$F$15</c:f>
              <c:numCache>
                <c:formatCode>General</c:formatCode>
                <c:ptCount val="11"/>
                <c:pt idx="1">
                  <c:v>35</c:v>
                </c:pt>
                <c:pt idx="2">
                  <c:v>35</c:v>
                </c:pt>
                <c:pt idx="3">
                  <c:v>37.5</c:v>
                </c:pt>
                <c:pt idx="4">
                  <c:v>38.5</c:v>
                </c:pt>
                <c:pt idx="5">
                  <c:v>40.5</c:v>
                </c:pt>
                <c:pt idx="6">
                  <c:v>40.5</c:v>
                </c:pt>
                <c:pt idx="7">
                  <c:v>41</c:v>
                </c:pt>
                <c:pt idx="8">
                  <c:v>47.25</c:v>
                </c:pt>
                <c:pt idx="9">
                  <c:v>47.25</c:v>
                </c:pt>
                <c:pt idx="10">
                  <c:v>41.7125471463805</c:v>
                </c:pt>
              </c:numCache>
            </c:numRef>
          </c:xVal>
          <c:yVal>
            <c:numRef>
              <c:f>N927CP!$H$5:$H$15</c:f>
              <c:numCache>
                <c:formatCode>General</c:formatCode>
                <c:ptCount val="11"/>
                <c:pt idx="1">
                  <c:v>1500</c:v>
                </c:pt>
                <c:pt idx="2">
                  <c:v>1950</c:v>
                </c:pt>
                <c:pt idx="3">
                  <c:v>2200</c:v>
                </c:pt>
                <c:pt idx="4">
                  <c:v>2200</c:v>
                </c:pt>
                <c:pt idx="5">
                  <c:v>2200</c:v>
                </c:pt>
                <c:pt idx="6">
                  <c:v>1500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"Actual"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000000"/>
            </a:solidFill>
            <a:ln w="25560">
              <a:solidFill>
                <a:srgbClr val="000000"/>
              </a:solidFill>
              <a:round/>
            </a:ln>
          </c:spPr>
          <c:marker>
            <c:symbol val="plus"/>
            <c:size val="14"/>
            <c:spPr>
              <a:solidFill>
                <a:srgbClr val="000000"/>
              </a:solidFill>
            </c:spPr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N927CP!$F$5:$F$16</c:f>
              <c:numCache>
                <c:formatCode>General</c:formatCode>
                <c:ptCount val="12"/>
                <c:pt idx="1">
                  <c:v>35</c:v>
                </c:pt>
                <c:pt idx="2">
                  <c:v>35</c:v>
                </c:pt>
                <c:pt idx="3">
                  <c:v>37.5</c:v>
                </c:pt>
                <c:pt idx="4">
                  <c:v>38.5</c:v>
                </c:pt>
                <c:pt idx="5">
                  <c:v>40.5</c:v>
                </c:pt>
                <c:pt idx="6">
                  <c:v>40.5</c:v>
                </c:pt>
                <c:pt idx="7">
                  <c:v>41</c:v>
                </c:pt>
                <c:pt idx="8">
                  <c:v>47.25</c:v>
                </c:pt>
                <c:pt idx="9">
                  <c:v>47.25</c:v>
                </c:pt>
                <c:pt idx="10">
                  <c:v>41.7125471463805</c:v>
                </c:pt>
                <c:pt idx="11">
                  <c:v>41.7125471463805</c:v>
                </c:pt>
              </c:numCache>
            </c:numRef>
          </c:xVal>
          <c:yVal>
            <c:numRef>
              <c:f>N927CP!$I$5:$I$16</c:f>
              <c:numCache>
                <c:formatCode>General</c:formatCode>
                <c:ptCount val="12"/>
                <c:pt idx="10">
                  <c:v>1731.31</c:v>
                </c:pt>
                <c:pt idx="11">
                  <c:v>1731.31</c:v>
                </c:pt>
              </c:numCache>
            </c:numRef>
          </c:yVal>
          <c:smooth val="0"/>
        </c:ser>
        <c:axId val="64039806"/>
        <c:axId val="62396195"/>
      </c:scatterChart>
      <c:valAx>
        <c:axId val="64039806"/>
        <c:scaling>
          <c:orientation val="minMax"/>
          <c:max val="48"/>
          <c:min val="34"/>
        </c:scaling>
        <c:delete val="0"/>
        <c:axPos val="b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CG</a:t>
                </a:r>
              </a:p>
            </c:rich>
          </c:tx>
          <c:layout>
            <c:manualLayout>
              <c:xMode val="edge"/>
              <c:yMode val="edge"/>
              <c:x val="0.45768625572963"/>
              <c:y val="0.923469387755102"/>
            </c:manualLayout>
          </c:layout>
          <c:overlay val="0"/>
          <c:spPr>
            <a:noFill/>
            <a:ln w="2556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62396195"/>
        <c:crosses val="autoZero"/>
        <c:crossBetween val="midCat"/>
        <c:majorUnit val="1"/>
      </c:valAx>
      <c:valAx>
        <c:axId val="62396195"/>
        <c:scaling>
          <c:orientation val="minMax"/>
          <c:min val="1500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Weight</a:t>
                </a:r>
              </a:p>
            </c:rich>
          </c:tx>
          <c:layout>
            <c:manualLayout>
              <c:xMode val="edge"/>
              <c:yMode val="edge"/>
              <c:x val="0.0300335226106588"/>
              <c:y val="0.463667285095857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64039806"/>
        <c:crosses val="autoZero"/>
        <c:crossBetween val="midCat"/>
        <c:majorUnit val="100"/>
        <c:minorUnit val="100"/>
      </c:valAx>
      <c:spPr>
        <a:noFill/>
        <a:ln w="3240">
          <a:solidFill>
            <a:srgbClr val="000000"/>
          </a:solidFill>
          <a:round/>
        </a:ln>
      </c:spPr>
    </c:plotArea>
    <c:legend>
      <c:legendPos val="r"/>
      <c:layout>
        <c:manualLayout>
          <c:xMode val="edge"/>
          <c:yMode val="edge"/>
          <c:x val="0.851225687184582"/>
          <c:y val="0.440678442802012"/>
          <c:w val="0.133710178883007"/>
          <c:h val="0.122881664331836"/>
        </c:manualLayout>
      </c:layout>
      <c:overlay val="0"/>
      <c:spPr>
        <a:solidFill>
          <a:srgbClr val="ffffff"/>
        </a:solidFill>
        <a:ln w="3240">
          <a:solidFill>
            <a:srgbClr val="000000"/>
          </a:solidFill>
          <a:round/>
        </a:ln>
      </c:spPr>
      <c:txPr>
        <a:bodyPr/>
        <a:lstStyle/>
        <a:p>
          <a:pPr>
            <a:defRPr b="0" sz="675" spc="-1" strike="noStrike">
              <a:solidFill>
                <a:srgbClr val="000000"/>
              </a:solidFill>
              <a:latin typeface="Arial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3240">
      <a:solidFill>
        <a:srgbClr val="000000"/>
      </a:solidFill>
      <a:round/>
    </a:ln>
  </c:spPr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825" spc="-1" strike="noStrike">
                <a:solidFill>
                  <a:srgbClr val="000000"/>
                </a:solidFill>
                <a:latin typeface="Arial"/>
                <a:ea typeface="Arial"/>
              </a:defRPr>
            </a:pPr>
            <a:r>
              <a:rPr b="1" lang="en-US" sz="825" spc="-1" strike="noStrike">
                <a:solidFill>
                  <a:srgbClr val="000000"/>
                </a:solidFill>
                <a:latin typeface="Arial"/>
                <a:ea typeface="Arial"/>
              </a:rPr>
              <a:t>Center of Gravity Limits</a:t>
            </a:r>
          </a:p>
        </c:rich>
      </c:tx>
      <c:layout>
        <c:manualLayout>
          <c:xMode val="edge"/>
          <c:yMode val="edge"/>
          <c:x val="0.376084471047145"/>
          <c:y val="0.0296846011131725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996435537023"/>
          <c:y val="0.137755102040816"/>
          <c:w val="0.672136660165445"/>
          <c:h val="0.728741496598639"/>
        </c:manualLayout>
      </c:layout>
      <c:scatterChart>
        <c:scatterStyle val="lineMarker"/>
        <c:varyColors val="0"/>
        <c:ser>
          <c:idx val="0"/>
          <c:order val="0"/>
          <c:tx>
            <c:strRef>
              <c:f>"Landing"</c:f>
              <c:strCache>
                <c:ptCount val="1"/>
                <c:pt idx="0">
                  <c:v>Landing</c:v>
                </c:pt>
              </c:strCache>
            </c:strRef>
          </c:tx>
          <c:spPr>
            <a:solidFill>
              <a:srgbClr val="0000ff"/>
            </a:solidFill>
            <a:ln w="3816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N940CP!$F$5:$F$13</c:f>
              <c:numCache>
                <c:formatCode>General</c:formatCode>
                <c:ptCount val="9"/>
                <c:pt idx="0">
                  <c:v>33</c:v>
                </c:pt>
                <c:pt idx="1">
                  <c:v>33</c:v>
                </c:pt>
                <c:pt idx="2">
                  <c:v>35.5</c:v>
                </c:pt>
                <c:pt idx="3">
                  <c:v>39</c:v>
                </c:pt>
                <c:pt idx="4">
                  <c:v>40.9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40.1400877870431</c:v>
                </c:pt>
              </c:numCache>
            </c:numRef>
          </c:xVal>
          <c:yVal>
            <c:numRef>
              <c:f>N940CP!$G$5:$G$13</c:f>
              <c:numCache>
                <c:formatCode>General</c:formatCode>
                <c:ptCount val="9"/>
                <c:pt idx="0">
                  <c:v>1800</c:v>
                </c:pt>
                <c:pt idx="1">
                  <c:v>2250</c:v>
                </c:pt>
                <c:pt idx="2">
                  <c:v>2700</c:v>
                </c:pt>
                <c:pt idx="3">
                  <c:v>2950</c:v>
                </c:pt>
                <c:pt idx="4">
                  <c:v>2950</c:v>
                </c:pt>
                <c:pt idx="5">
                  <c:v>2950</c:v>
                </c:pt>
                <c:pt idx="6">
                  <c:v>2950</c:v>
                </c:pt>
                <c:pt idx="7">
                  <c:v>1800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"Takeoff"</c:f>
              <c:strCache>
                <c:ptCount val="1"/>
                <c:pt idx="0">
                  <c:v>Takeoff</c:v>
                </c:pt>
              </c:strCache>
            </c:strRef>
          </c:tx>
          <c:spPr>
            <a:solidFill>
              <a:srgbClr val="ff0000"/>
            </a:solidFill>
            <a:ln w="3816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N940CP!$F$5:$F$13</c:f>
              <c:numCache>
                <c:formatCode>General</c:formatCode>
                <c:ptCount val="9"/>
                <c:pt idx="0">
                  <c:v>33</c:v>
                </c:pt>
                <c:pt idx="1">
                  <c:v>33</c:v>
                </c:pt>
                <c:pt idx="2">
                  <c:v>35.5</c:v>
                </c:pt>
                <c:pt idx="3">
                  <c:v>39</c:v>
                </c:pt>
                <c:pt idx="4">
                  <c:v>40.9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40.1400877870431</c:v>
                </c:pt>
              </c:numCache>
            </c:numRef>
          </c:xVal>
          <c:yVal>
            <c:numRef>
              <c:f>N940CP!$H$5:$H$13</c:f>
              <c:numCache>
                <c:formatCode>General</c:formatCode>
                <c:ptCount val="9"/>
                <c:pt idx="0">
                  <c:v>1800</c:v>
                </c:pt>
                <c:pt idx="1">
                  <c:v>2250</c:v>
                </c:pt>
                <c:pt idx="2">
                  <c:v>2700</c:v>
                </c:pt>
                <c:pt idx="3">
                  <c:v>2950</c:v>
                </c:pt>
                <c:pt idx="4">
                  <c:v>3100</c:v>
                </c:pt>
                <c:pt idx="5">
                  <c:v>3100</c:v>
                </c:pt>
                <c:pt idx="6">
                  <c:v>3100</c:v>
                </c:pt>
                <c:pt idx="7">
                  <c:v>1800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"Actual"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000000"/>
            </a:solidFill>
            <a:ln w="25560">
              <a:solidFill>
                <a:srgbClr val="000000"/>
              </a:solidFill>
              <a:round/>
            </a:ln>
          </c:spPr>
          <c:marker>
            <c:symbol val="plus"/>
            <c:size val="14"/>
            <c:spPr>
              <a:solidFill>
                <a:srgbClr val="000000"/>
              </a:solidFill>
            </c:spPr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N940CP!$F$5:$F$14</c:f>
              <c:numCache>
                <c:formatCode>General</c:formatCode>
                <c:ptCount val="10"/>
                <c:pt idx="0">
                  <c:v>33</c:v>
                </c:pt>
                <c:pt idx="1">
                  <c:v>33</c:v>
                </c:pt>
                <c:pt idx="2">
                  <c:v>35.5</c:v>
                </c:pt>
                <c:pt idx="3">
                  <c:v>39</c:v>
                </c:pt>
                <c:pt idx="4">
                  <c:v>40.9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40.1400877870431</c:v>
                </c:pt>
                <c:pt idx="9">
                  <c:v>40.1400877870431</c:v>
                </c:pt>
              </c:numCache>
            </c:numRef>
          </c:xVal>
          <c:yVal>
            <c:numRef>
              <c:f>N940CP!$I$5:$I$14</c:f>
              <c:numCache>
                <c:formatCode>General</c:formatCode>
                <c:ptCount val="10"/>
                <c:pt idx="8">
                  <c:v>2045.86</c:v>
                </c:pt>
                <c:pt idx="9">
                  <c:v>2045.86</c:v>
                </c:pt>
              </c:numCache>
            </c:numRef>
          </c:yVal>
          <c:smooth val="0"/>
        </c:ser>
        <c:axId val="23617368"/>
        <c:axId val="76187024"/>
      </c:scatterChart>
      <c:valAx>
        <c:axId val="23617368"/>
        <c:scaling>
          <c:orientation val="minMax"/>
          <c:max val="48"/>
          <c:min val="32"/>
        </c:scaling>
        <c:delete val="0"/>
        <c:axPos val="b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CG</a:t>
                </a:r>
              </a:p>
            </c:rich>
          </c:tx>
          <c:layout>
            <c:manualLayout>
              <c:xMode val="edge"/>
              <c:yMode val="edge"/>
              <c:x val="0.453830116349452"/>
              <c:y val="0.923469387755102"/>
            </c:manualLayout>
          </c:layout>
          <c:overlay val="0"/>
          <c:spPr>
            <a:noFill/>
            <a:ln w="2556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76187024"/>
        <c:crossesAt val="1800"/>
        <c:crossBetween val="midCat"/>
        <c:majorUnit val="1"/>
      </c:valAx>
      <c:valAx>
        <c:axId val="76187024"/>
        <c:scaling>
          <c:orientation val="minMax"/>
          <c:min val="1800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Weight</a:t>
                </a:r>
              </a:p>
            </c:rich>
          </c:tx>
          <c:layout>
            <c:manualLayout>
              <c:xMode val="edge"/>
              <c:yMode val="edge"/>
              <c:x val="0.0295245140897169"/>
              <c:y val="0.463667285095857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23617368"/>
        <c:crossesAt val="32"/>
        <c:crossBetween val="midCat"/>
        <c:majorUnit val="100"/>
        <c:minorUnit val="100"/>
      </c:valAx>
      <c:spPr>
        <a:noFill/>
        <a:ln w="3240">
          <a:solidFill>
            <a:srgbClr val="000000"/>
          </a:solidFill>
          <a:round/>
        </a:ln>
      </c:spPr>
    </c:plotArea>
    <c:legend>
      <c:legendPos val="r"/>
      <c:layout>
        <c:manualLayout>
          <c:xMode val="edge"/>
          <c:yMode val="edge"/>
          <c:x val="0.84444599980558"/>
          <c:y val="0.440678442802012"/>
          <c:w val="0.140740935160883"/>
          <c:h val="0.122881664331836"/>
        </c:manualLayout>
      </c:layout>
      <c:overlay val="0"/>
      <c:spPr>
        <a:solidFill>
          <a:srgbClr val="ffffff"/>
        </a:solidFill>
        <a:ln w="3240">
          <a:solidFill>
            <a:srgbClr val="000000"/>
          </a:solidFill>
          <a:round/>
        </a:ln>
      </c:spPr>
      <c:txPr>
        <a:bodyPr/>
        <a:lstStyle/>
        <a:p>
          <a:pPr>
            <a:defRPr b="0" sz="675" spc="-1" strike="noStrike">
              <a:solidFill>
                <a:srgbClr val="000000"/>
              </a:solidFill>
              <a:latin typeface="Arial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3240">
      <a:solidFill>
        <a:srgbClr val="000000"/>
      </a:solidFill>
      <a:round/>
    </a:ln>
  </c:spPr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  <a:r>
              <a:rPr b="1" lang="en-US" sz="800" spc="-1" strike="noStrike">
                <a:solidFill>
                  <a:srgbClr val="000000"/>
                </a:solidFill>
                <a:latin typeface="Arial"/>
                <a:ea typeface="Arial"/>
              </a:rPr>
              <a:t>Center of Gravity Limits</a:t>
            </a:r>
          </a:p>
        </c:rich>
      </c:tx>
      <c:layout>
        <c:manualLayout>
          <c:xMode val="edge"/>
          <c:yMode val="edge"/>
          <c:x val="0.373228779749622"/>
          <c:y val="0.0297443841982959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559224102"/>
          <c:y val="0.135863671572424"/>
          <c:w val="0.674095473930389"/>
          <c:h val="0.730286599535244"/>
        </c:manualLayout>
      </c:layout>
      <c:scatterChart>
        <c:scatterStyle val="lineMarker"/>
        <c:varyColors val="0"/>
        <c:ser>
          <c:idx val="0"/>
          <c:order val="0"/>
          <c:tx>
            <c:strRef>
              <c:f>"Normal"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rgbClr val="0000ff"/>
            </a:solidFill>
            <a:ln w="3816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N98352!$F$5:$F$13</c:f>
              <c:numCache>
                <c:formatCode>General</c:formatCode>
                <c:ptCount val="9"/>
                <c:pt idx="0">
                  <c:v>35</c:v>
                </c:pt>
                <c:pt idx="1">
                  <c:v>35</c:v>
                </c:pt>
                <c:pt idx="2">
                  <c:v>36.5</c:v>
                </c:pt>
                <c:pt idx="3">
                  <c:v>40.5</c:v>
                </c:pt>
                <c:pt idx="4">
                  <c:v>40.5</c:v>
                </c:pt>
                <c:pt idx="5">
                  <c:v>41</c:v>
                </c:pt>
                <c:pt idx="6">
                  <c:v>47.25</c:v>
                </c:pt>
                <c:pt idx="7">
                  <c:v>47.25</c:v>
                </c:pt>
                <c:pt idx="8">
                  <c:v>37.8930801482184</c:v>
                </c:pt>
              </c:numCache>
            </c:numRef>
          </c:xVal>
          <c:yVal>
            <c:numRef>
              <c:f>N98352!$G$5:$G$13</c:f>
              <c:numCache>
                <c:formatCode>General</c:formatCode>
                <c:ptCount val="9"/>
                <c:pt idx="0">
                  <c:v>1500</c:v>
                </c:pt>
                <c:pt idx="1">
                  <c:v>1950</c:v>
                </c:pt>
                <c:pt idx="2">
                  <c:v>2100</c:v>
                </c:pt>
                <c:pt idx="3">
                  <c:v>2500</c:v>
                </c:pt>
                <c:pt idx="4">
                  <c:v>2500</c:v>
                </c:pt>
                <c:pt idx="5">
                  <c:v>2550</c:v>
                </c:pt>
                <c:pt idx="6">
                  <c:v>2550</c:v>
                </c:pt>
                <c:pt idx="7">
                  <c:v>1500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"Utility"</c:f>
              <c:strCache>
                <c:ptCount val="1"/>
                <c:pt idx="0">
                  <c:v>Utility</c:v>
                </c:pt>
              </c:strCache>
            </c:strRef>
          </c:tx>
          <c:spPr>
            <a:solidFill>
              <a:srgbClr val="ff0000"/>
            </a:solidFill>
            <a:ln w="3816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N98352!$F$5:$F$13</c:f>
              <c:numCache>
                <c:formatCode>General</c:formatCode>
                <c:ptCount val="9"/>
                <c:pt idx="0">
                  <c:v>35</c:v>
                </c:pt>
                <c:pt idx="1">
                  <c:v>35</c:v>
                </c:pt>
                <c:pt idx="2">
                  <c:v>36.5</c:v>
                </c:pt>
                <c:pt idx="3">
                  <c:v>40.5</c:v>
                </c:pt>
                <c:pt idx="4">
                  <c:v>40.5</c:v>
                </c:pt>
                <c:pt idx="5">
                  <c:v>41</c:v>
                </c:pt>
                <c:pt idx="6">
                  <c:v>47.25</c:v>
                </c:pt>
                <c:pt idx="7">
                  <c:v>47.25</c:v>
                </c:pt>
                <c:pt idx="8">
                  <c:v>37.8930801482184</c:v>
                </c:pt>
              </c:numCache>
            </c:numRef>
          </c:xVal>
          <c:yVal>
            <c:numRef>
              <c:f>N98352!$H$5:$H$13</c:f>
              <c:numCache>
                <c:formatCode>General</c:formatCode>
                <c:ptCount val="9"/>
                <c:pt idx="0">
                  <c:v>1500</c:v>
                </c:pt>
                <c:pt idx="1">
                  <c:v>1950</c:v>
                </c:pt>
                <c:pt idx="2">
                  <c:v>2100</c:v>
                </c:pt>
                <c:pt idx="3">
                  <c:v>2100</c:v>
                </c:pt>
                <c:pt idx="4">
                  <c:v>1500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"Actual"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000000"/>
            </a:solidFill>
            <a:ln w="25560">
              <a:solidFill>
                <a:srgbClr val="000000"/>
              </a:solidFill>
              <a:round/>
            </a:ln>
          </c:spPr>
          <c:marker>
            <c:symbol val="plus"/>
            <c:size val="14"/>
            <c:spPr>
              <a:solidFill>
                <a:srgbClr val="000000"/>
              </a:solidFill>
            </c:spPr>
          </c:marker>
          <c:dLbls>
            <c:txPr>
              <a:bodyPr wrap="square"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N98352!$F$5:$F$14</c:f>
              <c:numCache>
                <c:formatCode>General</c:formatCode>
                <c:ptCount val="10"/>
                <c:pt idx="0">
                  <c:v>35</c:v>
                </c:pt>
                <c:pt idx="1">
                  <c:v>35</c:v>
                </c:pt>
                <c:pt idx="2">
                  <c:v>36.5</c:v>
                </c:pt>
                <c:pt idx="3">
                  <c:v>40.5</c:v>
                </c:pt>
                <c:pt idx="4">
                  <c:v>40.5</c:v>
                </c:pt>
                <c:pt idx="5">
                  <c:v>41</c:v>
                </c:pt>
                <c:pt idx="6">
                  <c:v>47.25</c:v>
                </c:pt>
                <c:pt idx="7">
                  <c:v>47.25</c:v>
                </c:pt>
                <c:pt idx="8">
                  <c:v>37.8930801482184</c:v>
                </c:pt>
                <c:pt idx="9">
                  <c:v>37.8930801482184</c:v>
                </c:pt>
              </c:numCache>
            </c:numRef>
          </c:xVal>
          <c:yVal>
            <c:numRef>
              <c:f>N98352!$I$5:$I$14</c:f>
              <c:numCache>
                <c:formatCode>General</c:formatCode>
                <c:ptCount val="10"/>
                <c:pt idx="8">
                  <c:v>1559.86</c:v>
                </c:pt>
                <c:pt idx="9">
                  <c:v>1559.86</c:v>
                </c:pt>
              </c:numCache>
            </c:numRef>
          </c:yVal>
          <c:smooth val="0"/>
        </c:ser>
        <c:axId val="53942595"/>
        <c:axId val="49708239"/>
      </c:scatterChart>
      <c:valAx>
        <c:axId val="53942595"/>
        <c:scaling>
          <c:orientation val="minMax"/>
          <c:max val="48"/>
          <c:min val="34"/>
        </c:scaling>
        <c:delete val="0"/>
        <c:axPos val="b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CG</a:t>
                </a:r>
              </a:p>
            </c:rich>
          </c:tx>
          <c:layout>
            <c:manualLayout>
              <c:xMode val="edge"/>
              <c:yMode val="edge"/>
              <c:x val="0.458384922272665"/>
              <c:y val="0.923315259488768"/>
            </c:manualLayout>
          </c:layout>
          <c:overlay val="0"/>
          <c:spPr>
            <a:noFill/>
            <a:ln w="2556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49708239"/>
        <c:crosses val="autoZero"/>
        <c:crossBetween val="midCat"/>
        <c:majorUnit val="1"/>
      </c:valAx>
      <c:valAx>
        <c:axId val="49708239"/>
        <c:scaling>
          <c:orientation val="minMax"/>
          <c:min val="1500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n-US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Weight</a:t>
                </a:r>
              </a:p>
            </c:rich>
          </c:tx>
          <c:layout>
            <c:manualLayout>
              <c:xMode val="edge"/>
              <c:yMode val="edge"/>
              <c:x val="0.0301967258219838"/>
              <c:y val="0.462509682416731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53942595"/>
        <c:crosses val="autoZero"/>
        <c:crossBetween val="midCat"/>
        <c:majorUnit val="100"/>
        <c:minorUnit val="100"/>
      </c:valAx>
      <c:spPr>
        <a:noFill/>
        <a:ln w="3240">
          <a:solidFill>
            <a:srgbClr val="000000"/>
          </a:solidFill>
          <a:round/>
        </a:ln>
      </c:spPr>
    </c:plotArea>
    <c:legend>
      <c:legendPos val="r"/>
      <c:layout>
        <c:manualLayout>
          <c:xMode val="edge"/>
          <c:yMode val="edge"/>
          <c:x val="0.85038037858904"/>
          <c:y val="0.439491416032012"/>
          <c:w val="0.134469895808478"/>
          <c:h val="0.123142506776817"/>
        </c:manualLayout>
      </c:layout>
      <c:overlay val="0"/>
      <c:spPr>
        <a:solidFill>
          <a:srgbClr val="ffffff"/>
        </a:solidFill>
        <a:ln w="3240">
          <a:solidFill>
            <a:srgbClr val="000000"/>
          </a:solidFill>
          <a:round/>
        </a:ln>
      </c:spPr>
      <c:txPr>
        <a:bodyPr/>
        <a:lstStyle/>
        <a:p>
          <a:pPr>
            <a:defRPr b="0" sz="675" spc="-1" strike="noStrike">
              <a:solidFill>
                <a:srgbClr val="000000"/>
              </a:solidFill>
              <a:latin typeface="Arial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3240">
      <a:solidFill>
        <a:srgbClr val="000000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34.xml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chart" Target="../charts/chart43.xml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chart" Target="../charts/chart44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35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36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37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38.xml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chart" Target="../charts/chart39.xml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chart" Target="../charts/chart40.xml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chart" Target="../charts/chart41.xml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chart" Target="../charts/chart4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142920</xdr:colOff>
      <xdr:row>1</xdr:row>
      <xdr:rowOff>57240</xdr:rowOff>
    </xdr:from>
    <xdr:to>
      <xdr:col>14</xdr:col>
      <xdr:colOff>1846800</xdr:colOff>
      <xdr:row>30</xdr:row>
      <xdr:rowOff>18000</xdr:rowOff>
    </xdr:to>
    <xdr:graphicFrame>
      <xdr:nvGraphicFramePr>
        <xdr:cNvPr id="0" name="Chart 1"/>
        <xdr:cNvGraphicFramePr/>
      </xdr:nvGraphicFramePr>
      <xdr:xfrm>
        <a:off x="4834440" y="285840"/>
        <a:ext cx="5698440" cy="4656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47520</xdr:colOff>
      <xdr:row>1</xdr:row>
      <xdr:rowOff>28440</xdr:rowOff>
    </xdr:from>
    <xdr:to>
      <xdr:col>14</xdr:col>
      <xdr:colOff>1618200</xdr:colOff>
      <xdr:row>29</xdr:row>
      <xdr:rowOff>151200</xdr:rowOff>
    </xdr:to>
    <xdr:graphicFrame>
      <xdr:nvGraphicFramePr>
        <xdr:cNvPr id="9" name="Chart 1"/>
        <xdr:cNvGraphicFramePr/>
      </xdr:nvGraphicFramePr>
      <xdr:xfrm>
        <a:off x="4739040" y="257040"/>
        <a:ext cx="5352480" cy="4656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38160</xdr:colOff>
      <xdr:row>1</xdr:row>
      <xdr:rowOff>28440</xdr:rowOff>
    </xdr:from>
    <xdr:to>
      <xdr:col>14</xdr:col>
      <xdr:colOff>1818360</xdr:colOff>
      <xdr:row>29</xdr:row>
      <xdr:rowOff>141840</xdr:rowOff>
    </xdr:to>
    <xdr:graphicFrame>
      <xdr:nvGraphicFramePr>
        <xdr:cNvPr id="10" name="Chart 1"/>
        <xdr:cNvGraphicFramePr/>
      </xdr:nvGraphicFramePr>
      <xdr:xfrm>
        <a:off x="4741560" y="257040"/>
        <a:ext cx="5233320" cy="4647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95400</xdr:colOff>
      <xdr:row>1</xdr:row>
      <xdr:rowOff>47520</xdr:rowOff>
    </xdr:from>
    <xdr:to>
      <xdr:col>14</xdr:col>
      <xdr:colOff>1904040</xdr:colOff>
      <xdr:row>30</xdr:row>
      <xdr:rowOff>8280</xdr:rowOff>
    </xdr:to>
    <xdr:graphicFrame>
      <xdr:nvGraphicFramePr>
        <xdr:cNvPr id="1" name="Chart 68"/>
        <xdr:cNvGraphicFramePr/>
      </xdr:nvGraphicFramePr>
      <xdr:xfrm>
        <a:off x="4798800" y="276120"/>
        <a:ext cx="5261760" cy="4656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38160</xdr:colOff>
      <xdr:row>1</xdr:row>
      <xdr:rowOff>28440</xdr:rowOff>
    </xdr:from>
    <xdr:to>
      <xdr:col>14</xdr:col>
      <xdr:colOff>1818360</xdr:colOff>
      <xdr:row>29</xdr:row>
      <xdr:rowOff>141840</xdr:rowOff>
    </xdr:to>
    <xdr:graphicFrame>
      <xdr:nvGraphicFramePr>
        <xdr:cNvPr id="2" name="Chart 1"/>
        <xdr:cNvGraphicFramePr/>
      </xdr:nvGraphicFramePr>
      <xdr:xfrm>
        <a:off x="4741560" y="257040"/>
        <a:ext cx="5233320" cy="4647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95400</xdr:colOff>
      <xdr:row>1</xdr:row>
      <xdr:rowOff>47520</xdr:rowOff>
    </xdr:from>
    <xdr:to>
      <xdr:col>14</xdr:col>
      <xdr:colOff>1904040</xdr:colOff>
      <xdr:row>30</xdr:row>
      <xdr:rowOff>8280</xdr:rowOff>
    </xdr:to>
    <xdr:graphicFrame>
      <xdr:nvGraphicFramePr>
        <xdr:cNvPr id="3" name="Chart 68"/>
        <xdr:cNvGraphicFramePr/>
      </xdr:nvGraphicFramePr>
      <xdr:xfrm>
        <a:off x="4798800" y="276120"/>
        <a:ext cx="5261760" cy="4656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38160</xdr:colOff>
      <xdr:row>1</xdr:row>
      <xdr:rowOff>28440</xdr:rowOff>
    </xdr:from>
    <xdr:to>
      <xdr:col>14</xdr:col>
      <xdr:colOff>1818360</xdr:colOff>
      <xdr:row>29</xdr:row>
      <xdr:rowOff>141840</xdr:rowOff>
    </xdr:to>
    <xdr:graphicFrame>
      <xdr:nvGraphicFramePr>
        <xdr:cNvPr id="4" name="Chart 1"/>
        <xdr:cNvGraphicFramePr/>
      </xdr:nvGraphicFramePr>
      <xdr:xfrm>
        <a:off x="4741560" y="257040"/>
        <a:ext cx="5233320" cy="4647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142920</xdr:colOff>
      <xdr:row>1</xdr:row>
      <xdr:rowOff>57240</xdr:rowOff>
    </xdr:from>
    <xdr:to>
      <xdr:col>14</xdr:col>
      <xdr:colOff>1846800</xdr:colOff>
      <xdr:row>30</xdr:row>
      <xdr:rowOff>15120</xdr:rowOff>
    </xdr:to>
    <xdr:graphicFrame>
      <xdr:nvGraphicFramePr>
        <xdr:cNvPr id="5" name="Chart 1"/>
        <xdr:cNvGraphicFramePr/>
      </xdr:nvGraphicFramePr>
      <xdr:xfrm>
        <a:off x="4834440" y="285840"/>
        <a:ext cx="5698440" cy="4653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142920</xdr:colOff>
      <xdr:row>1</xdr:row>
      <xdr:rowOff>57240</xdr:rowOff>
    </xdr:from>
    <xdr:to>
      <xdr:col>14</xdr:col>
      <xdr:colOff>1846800</xdr:colOff>
      <xdr:row>30</xdr:row>
      <xdr:rowOff>18000</xdr:rowOff>
    </xdr:to>
    <xdr:graphicFrame>
      <xdr:nvGraphicFramePr>
        <xdr:cNvPr id="6" name="Chart 1"/>
        <xdr:cNvGraphicFramePr/>
      </xdr:nvGraphicFramePr>
      <xdr:xfrm>
        <a:off x="4833720" y="285840"/>
        <a:ext cx="5698440" cy="4656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47520</xdr:colOff>
      <xdr:row>1</xdr:row>
      <xdr:rowOff>28440</xdr:rowOff>
    </xdr:from>
    <xdr:to>
      <xdr:col>14</xdr:col>
      <xdr:colOff>1618200</xdr:colOff>
      <xdr:row>29</xdr:row>
      <xdr:rowOff>151200</xdr:rowOff>
    </xdr:to>
    <xdr:graphicFrame>
      <xdr:nvGraphicFramePr>
        <xdr:cNvPr id="7" name="Chart 1"/>
        <xdr:cNvGraphicFramePr/>
      </xdr:nvGraphicFramePr>
      <xdr:xfrm>
        <a:off x="4739040" y="257040"/>
        <a:ext cx="5352480" cy="4656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95400</xdr:colOff>
      <xdr:row>1</xdr:row>
      <xdr:rowOff>47520</xdr:rowOff>
    </xdr:from>
    <xdr:to>
      <xdr:col>14</xdr:col>
      <xdr:colOff>1904040</xdr:colOff>
      <xdr:row>30</xdr:row>
      <xdr:rowOff>8280</xdr:rowOff>
    </xdr:to>
    <xdr:graphicFrame>
      <xdr:nvGraphicFramePr>
        <xdr:cNvPr id="8" name="Chart 68"/>
        <xdr:cNvGraphicFramePr/>
      </xdr:nvGraphicFramePr>
      <xdr:xfrm>
        <a:off x="4798800" y="276120"/>
        <a:ext cx="5261760" cy="4656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V43"/>
  <sheetViews>
    <sheetView showFormulas="false" showGridLines="true" showRowColHeaders="true" showZeros="false" rightToLeft="false" tabSelected="tru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34.83"/>
    <col collapsed="false" customWidth="true" hidden="false" outlineLevel="0" max="2" min="2" style="0" width="12.33"/>
    <col collapsed="false" customWidth="true" hidden="false" outlineLevel="0" max="4" min="4" style="0" width="10.65"/>
    <col collapsed="false" customWidth="true" hidden="false" outlineLevel="0" max="5" min="5" style="0" width="10.16"/>
    <col collapsed="false" customWidth="true" hidden="false" outlineLevel="0" max="6" min="6" style="0" width="7.34"/>
    <col collapsed="false" customWidth="true" hidden="false" outlineLevel="0" max="8" min="7" style="0" width="7.49"/>
    <col collapsed="false" customWidth="true" hidden="false" outlineLevel="0" max="9" min="9" style="0" width="5.16"/>
    <col collapsed="false" customWidth="true" hidden="false" outlineLevel="0" max="10" min="10" style="0" width="6.35"/>
    <col collapsed="false" customWidth="true" hidden="false" outlineLevel="0" max="14" min="11" style="0" width="3.16"/>
    <col collapsed="false" customWidth="true" hidden="false" outlineLevel="0" max="15" min="15" style="0" width="28.5"/>
    <col collapsed="false" customWidth="true" hidden="false" outlineLevel="0" max="20" min="16" style="0" width="3.16"/>
    <col collapsed="false" customWidth="true" hidden="false" outlineLevel="0" max="21" min="21" style="0" width="8.33"/>
  </cols>
  <sheetData>
    <row r="1" customFormat="false" ht="18" hidden="false" customHeight="false" outlineLevel="0" collapsed="false">
      <c r="A1" s="1" t="s">
        <v>0</v>
      </c>
      <c r="B1" s="1" t="s">
        <v>1</v>
      </c>
      <c r="C1" s="2"/>
      <c r="D1" s="3" t="s">
        <v>2</v>
      </c>
      <c r="E1" s="4" t="n">
        <v>43974</v>
      </c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2.75" hidden="false" customHeight="false" outlineLevel="0" collapsed="false">
      <c r="A2" s="5" t="s">
        <v>3</v>
      </c>
      <c r="B2" s="2" t="s">
        <v>4</v>
      </c>
      <c r="C2" s="2"/>
      <c r="D2" s="2"/>
      <c r="E2" s="4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2.75" hidden="false" customHeight="false" outlineLevel="0" collapsed="false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Format="false" ht="12.75" hidden="false" customHeight="false" outlineLevel="0" collapsed="false">
      <c r="A4" s="2"/>
      <c r="B4" s="2"/>
      <c r="C4" s="2"/>
      <c r="D4" s="2"/>
      <c r="E4" s="2"/>
      <c r="F4" s="2"/>
      <c r="G4" s="3" t="s">
        <v>6</v>
      </c>
      <c r="H4" s="3" t="s">
        <v>7</v>
      </c>
      <c r="I4" s="2" t="s">
        <v>8</v>
      </c>
      <c r="J4" s="6" t="s">
        <v>9</v>
      </c>
      <c r="K4" s="2"/>
      <c r="L4" s="2"/>
      <c r="M4" s="2"/>
      <c r="N4" s="2"/>
      <c r="O4" s="2"/>
    </row>
    <row r="5" customFormat="false" ht="12.75" hidden="false" customHeight="false" outlineLevel="0" collapsed="false">
      <c r="A5" s="2" t="s">
        <v>10</v>
      </c>
      <c r="B5" s="7"/>
      <c r="C5" s="7"/>
      <c r="D5" s="2"/>
      <c r="E5" s="2"/>
      <c r="F5" s="8" t="n">
        <v>33</v>
      </c>
      <c r="G5" s="2" t="n">
        <v>1800</v>
      </c>
      <c r="H5" s="2" t="n">
        <v>1800</v>
      </c>
      <c r="I5" s="2"/>
      <c r="J5" s="2"/>
      <c r="K5" s="2"/>
      <c r="L5" s="2"/>
      <c r="M5" s="2"/>
      <c r="N5" s="2"/>
      <c r="O5" s="2"/>
    </row>
    <row r="6" customFormat="false" ht="12.75" hidden="false" customHeight="false" outlineLevel="0" collapsed="false">
      <c r="A6" s="2" t="s">
        <v>11</v>
      </c>
      <c r="B6" s="9"/>
      <c r="C6" s="9"/>
      <c r="D6" s="2"/>
      <c r="E6" s="2"/>
      <c r="F6" s="8" t="n">
        <v>33</v>
      </c>
      <c r="G6" s="2" t="n">
        <v>2250</v>
      </c>
      <c r="H6" s="2" t="n">
        <v>2250</v>
      </c>
      <c r="I6" s="2"/>
      <c r="J6" s="2"/>
      <c r="K6" s="2"/>
      <c r="L6" s="2"/>
      <c r="M6" s="2"/>
      <c r="N6" s="2"/>
      <c r="O6" s="2"/>
    </row>
    <row r="7" customFormat="false" ht="12.75" hidden="false" customHeight="false" outlineLevel="0" collapsed="false">
      <c r="A7" s="2" t="s">
        <v>12</v>
      </c>
      <c r="B7" s="9"/>
      <c r="C7" s="9"/>
      <c r="D7" s="2"/>
      <c r="E7" s="2"/>
      <c r="F7" s="8" t="n">
        <v>34</v>
      </c>
      <c r="G7" s="2" t="n">
        <v>2420</v>
      </c>
      <c r="H7" s="2" t="n">
        <v>2420</v>
      </c>
      <c r="I7" s="2"/>
      <c r="J7" s="2" t="n">
        <v>1800</v>
      </c>
      <c r="K7" s="2"/>
      <c r="L7" s="2"/>
      <c r="M7" s="2"/>
      <c r="N7" s="2"/>
      <c r="O7" s="2"/>
    </row>
    <row r="8" customFormat="false" ht="12.75" hidden="false" customHeight="false" outlineLevel="0" collapsed="false">
      <c r="A8" s="2" t="s">
        <v>13</v>
      </c>
      <c r="B8" s="9"/>
      <c r="C8" s="9"/>
      <c r="D8" s="2"/>
      <c r="E8" s="2"/>
      <c r="F8" s="8" t="n">
        <v>34</v>
      </c>
      <c r="G8" s="2" t="n">
        <v>2420</v>
      </c>
      <c r="H8" s="2" t="n">
        <v>2420</v>
      </c>
      <c r="I8" s="2"/>
      <c r="J8" s="2" t="n">
        <v>2400</v>
      </c>
      <c r="K8" s="2"/>
      <c r="L8" s="2"/>
      <c r="M8" s="2"/>
      <c r="N8" s="2"/>
      <c r="O8" s="2"/>
    </row>
    <row r="9" customFormat="false" ht="12.75" hidden="false" customHeight="false" outlineLevel="0" collapsed="false">
      <c r="A9" s="2" t="s">
        <v>14</v>
      </c>
      <c r="B9" s="9"/>
      <c r="C9" s="9"/>
      <c r="D9" s="2"/>
      <c r="E9" s="2"/>
      <c r="F9" s="8" t="n">
        <v>35.5</v>
      </c>
      <c r="G9" s="2" t="n">
        <v>2700</v>
      </c>
      <c r="H9" s="2" t="n">
        <v>2700</v>
      </c>
      <c r="I9" s="2"/>
      <c r="J9" s="2"/>
      <c r="K9" s="2"/>
      <c r="L9" s="2"/>
      <c r="M9" s="2"/>
      <c r="N9" s="2"/>
      <c r="O9" s="2"/>
    </row>
    <row r="10" customFormat="false" ht="12.75" hidden="false" customHeight="false" outlineLevel="0" collapsed="false">
      <c r="A10" s="2" t="s">
        <v>15</v>
      </c>
      <c r="B10" s="9"/>
      <c r="C10" s="9"/>
      <c r="D10" s="2"/>
      <c r="E10" s="2"/>
      <c r="F10" s="8" t="n">
        <v>39</v>
      </c>
      <c r="G10" s="2" t="n">
        <v>2950</v>
      </c>
      <c r="H10" s="2" t="n">
        <v>2950</v>
      </c>
      <c r="I10" s="2"/>
      <c r="J10" s="2"/>
      <c r="K10" s="2"/>
      <c r="L10" s="2"/>
      <c r="M10" s="2"/>
      <c r="N10" s="2"/>
      <c r="O10" s="2"/>
    </row>
    <row r="11" customFormat="false" ht="12.75" hidden="false" customHeight="false" outlineLevel="0" collapsed="false">
      <c r="A11" s="2"/>
      <c r="B11" s="2"/>
      <c r="C11" s="2"/>
      <c r="D11" s="2"/>
      <c r="E11" s="2"/>
      <c r="F11" s="8" t="n">
        <v>40.9</v>
      </c>
      <c r="G11" s="2" t="n">
        <v>2950</v>
      </c>
      <c r="H11" s="2" t="n">
        <v>3100</v>
      </c>
      <c r="I11" s="2"/>
      <c r="J11" s="2"/>
      <c r="K11" s="2"/>
      <c r="L11" s="2"/>
      <c r="M11" s="2"/>
      <c r="N11" s="2"/>
      <c r="O11" s="2"/>
      <c r="V11" s="10"/>
    </row>
    <row r="12" customFormat="false" ht="12.75" hidden="false" customHeight="false" outlineLevel="0" collapsed="false">
      <c r="A12" s="2"/>
      <c r="B12" s="11" t="s">
        <v>16</v>
      </c>
      <c r="C12" s="11" t="s">
        <v>17</v>
      </c>
      <c r="D12" s="11" t="s">
        <v>18</v>
      </c>
      <c r="E12" s="5"/>
      <c r="F12" s="8" t="n">
        <v>46</v>
      </c>
      <c r="G12" s="2" t="n">
        <v>2950</v>
      </c>
      <c r="H12" s="2" t="n">
        <v>3100</v>
      </c>
      <c r="I12" s="2"/>
      <c r="J12" s="2"/>
      <c r="K12" s="2"/>
      <c r="L12" s="2"/>
      <c r="M12" s="2"/>
      <c r="N12" s="2"/>
      <c r="O12" s="2"/>
    </row>
    <row r="13" customFormat="false" ht="12.75" hidden="false" customHeight="false" outlineLevel="0" collapsed="false">
      <c r="A13" s="2" t="s">
        <v>19</v>
      </c>
      <c r="B13" s="2" t="n">
        <v>2021.38</v>
      </c>
      <c r="C13" s="12" t="n">
        <v>39.47</v>
      </c>
      <c r="D13" s="12" t="n">
        <v>78789.41</v>
      </c>
      <c r="E13" s="12"/>
      <c r="F13" s="8" t="n">
        <v>46</v>
      </c>
      <c r="G13" s="2" t="n">
        <v>2950</v>
      </c>
      <c r="H13" s="2" t="n">
        <v>3100</v>
      </c>
      <c r="I13" s="2"/>
      <c r="J13" s="2"/>
      <c r="K13" s="2"/>
      <c r="L13" s="2"/>
      <c r="M13" s="2"/>
      <c r="N13" s="2"/>
      <c r="O13" s="2"/>
    </row>
    <row r="14" customFormat="false" ht="12.75" hidden="false" customHeight="false" outlineLevel="0" collapsed="false">
      <c r="A14" s="2" t="s">
        <v>20</v>
      </c>
      <c r="B14" s="2"/>
      <c r="C14" s="12"/>
      <c r="D14" s="12"/>
      <c r="E14" s="12"/>
      <c r="F14" s="8" t="n">
        <v>46</v>
      </c>
      <c r="G14" s="2" t="n">
        <v>1800</v>
      </c>
      <c r="H14" s="2" t="n">
        <v>1800</v>
      </c>
      <c r="I14" s="2"/>
      <c r="J14" s="2"/>
      <c r="K14" s="2"/>
      <c r="L14" s="2"/>
      <c r="M14" s="2"/>
      <c r="N14" s="2"/>
      <c r="O14" s="2"/>
    </row>
    <row r="15" customFormat="false" ht="12.75" hidden="false" customHeight="false" outlineLevel="0" collapsed="false">
      <c r="A15" s="2" t="s">
        <v>21</v>
      </c>
      <c r="B15" s="13"/>
      <c r="C15" s="12" t="n">
        <v>37</v>
      </c>
      <c r="D15" s="12" t="n">
        <f aca="false">B15*C15</f>
        <v>0</v>
      </c>
      <c r="E15" s="12"/>
      <c r="F15" s="8" t="n">
        <f aca="false">C31</f>
        <v>39.8072849885973</v>
      </c>
      <c r="G15" s="14"/>
      <c r="H15" s="14"/>
      <c r="I15" s="2" t="n">
        <f aca="false">B31</f>
        <v>2043.38</v>
      </c>
      <c r="J15" s="2"/>
      <c r="K15" s="2"/>
      <c r="L15" s="2"/>
      <c r="M15" s="2"/>
      <c r="N15" s="2"/>
      <c r="O15" s="2"/>
    </row>
    <row r="16" customFormat="false" ht="12.75" hidden="false" customHeight="false" outlineLevel="0" collapsed="false">
      <c r="A16" s="2" t="s">
        <v>22</v>
      </c>
      <c r="B16" s="13"/>
      <c r="C16" s="12" t="n">
        <v>74</v>
      </c>
      <c r="D16" s="12" t="n">
        <f aca="false">B16*C16</f>
        <v>0</v>
      </c>
      <c r="E16" s="12"/>
      <c r="F16" s="8" t="n">
        <f aca="false">C32</f>
        <v>39.8072849885973</v>
      </c>
      <c r="G16" s="14"/>
      <c r="H16" s="14"/>
      <c r="I16" s="2" t="n">
        <f aca="false">B32</f>
        <v>2043.38</v>
      </c>
      <c r="J16" s="2"/>
      <c r="K16" s="2"/>
      <c r="L16" s="2"/>
      <c r="M16" s="2"/>
      <c r="N16" s="2"/>
      <c r="O16" s="2"/>
    </row>
    <row r="17" customFormat="false" ht="12.75" hidden="false" customHeight="false" outlineLevel="0" collapsed="false">
      <c r="A17" s="2" t="s">
        <v>23</v>
      </c>
      <c r="B17" s="13"/>
      <c r="C17" s="12"/>
      <c r="D17" s="12"/>
      <c r="E17" s="12"/>
      <c r="F17" s="8"/>
      <c r="G17" s="14"/>
      <c r="H17" s="14"/>
      <c r="I17" s="2"/>
      <c r="J17" s="2"/>
      <c r="K17" s="2"/>
      <c r="L17" s="2"/>
      <c r="M17" s="2"/>
      <c r="N17" s="2"/>
      <c r="O17" s="2"/>
    </row>
    <row r="18" customFormat="false" ht="12.75" hidden="false" customHeight="false" outlineLevel="0" collapsed="false">
      <c r="A18" s="2" t="s">
        <v>24</v>
      </c>
      <c r="B18" s="2" t="n">
        <f aca="false">B17*6</f>
        <v>0</v>
      </c>
      <c r="C18" s="12" t="n">
        <v>46.5</v>
      </c>
      <c r="D18" s="12" t="n">
        <f aca="false">B18*C18</f>
        <v>0</v>
      </c>
      <c r="E18" s="12"/>
      <c r="F18" s="8"/>
      <c r="G18" s="14"/>
      <c r="H18" s="14"/>
      <c r="I18" s="2"/>
      <c r="J18" s="2"/>
      <c r="K18" s="2"/>
      <c r="L18" s="2"/>
      <c r="M18" s="2"/>
      <c r="N18" s="2"/>
      <c r="O18" s="2"/>
    </row>
    <row r="19" customFormat="false" ht="12.75" hidden="false" customHeight="false" outlineLevel="0" collapsed="false">
      <c r="A19" s="2" t="s">
        <v>25</v>
      </c>
      <c r="B19" s="2"/>
      <c r="C19" s="12"/>
      <c r="D19" s="12"/>
      <c r="E19" s="12"/>
      <c r="F19" s="8"/>
      <c r="G19" s="2"/>
      <c r="H19" s="14"/>
      <c r="I19" s="2"/>
      <c r="J19" s="2"/>
      <c r="K19" s="2"/>
      <c r="L19" s="2"/>
      <c r="M19" s="2"/>
      <c r="N19" s="2"/>
      <c r="O19" s="2"/>
    </row>
    <row r="20" customFormat="false" ht="12.75" hidden="false" customHeight="false" outlineLevel="0" collapsed="false">
      <c r="A20" s="2" t="s">
        <v>26</v>
      </c>
      <c r="B20" s="2"/>
      <c r="C20" s="12"/>
      <c r="D20" s="12"/>
      <c r="E20" s="12"/>
      <c r="F20" s="8"/>
      <c r="G20" s="2"/>
      <c r="H20" s="14"/>
      <c r="I20" s="2"/>
      <c r="J20" s="2"/>
      <c r="K20" s="2"/>
      <c r="L20" s="2"/>
      <c r="M20" s="2"/>
      <c r="N20" s="2"/>
      <c r="O20" s="2"/>
    </row>
    <row r="21" customFormat="false" ht="12.75" hidden="false" customHeight="false" outlineLevel="0" collapsed="false">
      <c r="A21" s="2" t="s">
        <v>27</v>
      </c>
      <c r="B21" s="2"/>
      <c r="C21" s="12"/>
      <c r="D21" s="12"/>
      <c r="E21" s="12"/>
      <c r="F21" s="8"/>
      <c r="G21" s="2"/>
      <c r="H21" s="2"/>
      <c r="I21" s="2"/>
      <c r="J21" s="2"/>
      <c r="K21" s="2"/>
      <c r="L21" s="2"/>
      <c r="M21" s="2"/>
      <c r="N21" s="2"/>
      <c r="O21" s="2"/>
    </row>
    <row r="22" customFormat="false" ht="12.75" hidden="false" customHeight="false" outlineLevel="0" collapsed="false">
      <c r="A22" s="15" t="s">
        <v>28</v>
      </c>
      <c r="B22" s="13" t="n">
        <v>13</v>
      </c>
      <c r="C22" s="12"/>
      <c r="D22" s="12"/>
      <c r="E22" s="12"/>
      <c r="F22" s="8"/>
      <c r="G22" s="2"/>
      <c r="H22" s="2"/>
      <c r="I22" s="2"/>
      <c r="J22" s="2"/>
      <c r="K22" s="2"/>
      <c r="L22" s="2"/>
      <c r="M22" s="2"/>
      <c r="N22" s="2"/>
      <c r="O22" s="2"/>
    </row>
    <row r="23" customFormat="false" ht="12.75" hidden="false" customHeight="false" outlineLevel="0" collapsed="false">
      <c r="A23" s="2" t="s">
        <v>29</v>
      </c>
      <c r="B23" s="16"/>
      <c r="C23" s="12" t="n">
        <v>97</v>
      </c>
      <c r="D23" s="12" t="n">
        <f aca="false">B23*C23</f>
        <v>0</v>
      </c>
      <c r="E23" s="1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customFormat="false" ht="12.75" hidden="false" customHeight="false" outlineLevel="0" collapsed="false">
      <c r="A24" s="2" t="s">
        <v>30</v>
      </c>
      <c r="B24" s="17" t="n">
        <f aca="false">SUM(B25:B28)</f>
        <v>22</v>
      </c>
      <c r="C24" s="12" t="n">
        <v>116</v>
      </c>
      <c r="D24" s="12" t="n">
        <f aca="false">B24*C24</f>
        <v>2552</v>
      </c>
      <c r="E24" s="1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customFormat="false" ht="12.75" hidden="false" customHeight="false" outlineLevel="0" collapsed="false">
      <c r="A25" s="18" t="s">
        <v>31</v>
      </c>
      <c r="B25" s="17" t="n">
        <v>8</v>
      </c>
      <c r="C25" s="12"/>
      <c r="D25" s="12"/>
      <c r="E25" s="1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customFormat="false" ht="12.75" hidden="false" customHeight="false" outlineLevel="0" collapsed="false">
      <c r="A26" s="18" t="s">
        <v>32</v>
      </c>
      <c r="B26" s="17" t="n">
        <v>4</v>
      </c>
      <c r="C26" s="12"/>
      <c r="D26" s="12"/>
      <c r="E26" s="1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customFormat="false" ht="12.75" hidden="false" customHeight="false" outlineLevel="0" collapsed="false">
      <c r="A27" s="19" t="s">
        <v>33</v>
      </c>
      <c r="B27" s="17" t="n">
        <v>10</v>
      </c>
      <c r="C27" s="12"/>
      <c r="D27" s="12"/>
      <c r="E27" s="1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customFormat="false" ht="12.75" hidden="false" customHeight="false" outlineLevel="0" collapsed="false">
      <c r="A28" s="18" t="s">
        <v>34</v>
      </c>
      <c r="B28" s="16"/>
      <c r="C28" s="12"/>
      <c r="D28" s="1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customFormat="false" ht="12.75" hidden="false" customHeight="false" outlineLevel="0" collapsed="false">
      <c r="A29" s="2" t="s">
        <v>35</v>
      </c>
      <c r="B29" s="16"/>
      <c r="C29" s="12" t="n">
        <v>129</v>
      </c>
      <c r="D29" s="12" t="n">
        <f aca="false">B29*C29</f>
        <v>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customFormat="false" ht="12.75" hidden="false" customHeight="false" outlineLevel="0" collapsed="false">
      <c r="A30" s="20" t="s">
        <v>36</v>
      </c>
      <c r="B30" s="2" t="n">
        <f aca="false">B23+B24+B29</f>
        <v>22</v>
      </c>
      <c r="C30" s="12"/>
      <c r="D30" s="1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customFormat="false" ht="12.75" hidden="false" customHeight="false" outlineLevel="0" collapsed="false">
      <c r="A31" s="2" t="s">
        <v>37</v>
      </c>
      <c r="B31" s="2" t="n">
        <f aca="false">SUM(B13:B24)+B29-B17-B22</f>
        <v>2043.38</v>
      </c>
      <c r="C31" s="12" t="n">
        <f aca="false">D31/B31</f>
        <v>39.8072849885973</v>
      </c>
      <c r="D31" s="12" t="n">
        <f aca="false">SUM(D13:D29)</f>
        <v>81341.41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customFormat="false" ht="12.75" hidden="false" customHeight="false" outlineLevel="0" collapsed="false">
      <c r="A32" s="2" t="s">
        <v>38</v>
      </c>
      <c r="B32" s="2" t="n">
        <f aca="false">B31-B18</f>
        <v>2043.38</v>
      </c>
      <c r="C32" s="12" t="n">
        <f aca="false">D32/B32</f>
        <v>39.8072849885973</v>
      </c>
      <c r="D32" s="12" t="n">
        <f aca="false">D31-D18</f>
        <v>81341.41</v>
      </c>
      <c r="E32" s="2" t="s">
        <v>39</v>
      </c>
      <c r="F32" s="2"/>
      <c r="G32" s="2"/>
      <c r="H32" s="2"/>
      <c r="I32" s="2"/>
      <c r="J32" s="2"/>
      <c r="K32" s="2"/>
      <c r="L32" s="2"/>
      <c r="M32" s="2"/>
      <c r="N32" s="2"/>
      <c r="O32" s="2"/>
    </row>
    <row r="33" customFormat="false" ht="12.75" hidden="false" customHeight="false" outlineLevel="0" collapsed="false">
      <c r="A33" s="21" t="s">
        <v>40</v>
      </c>
      <c r="B33" s="21" t="n">
        <v>2950</v>
      </c>
      <c r="C33" s="21" t="n">
        <v>46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customFormat="false" ht="12.75" hidden="false" customHeight="false" outlineLevel="0" collapsed="false">
      <c r="A34" s="22" t="s">
        <v>41</v>
      </c>
      <c r="B34" s="22" t="n">
        <v>3100</v>
      </c>
      <c r="C34" s="22" t="n">
        <v>46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customFormat="false" ht="12.75" hidden="false" customHeight="false" outlineLevel="0" collapsed="false">
      <c r="A35" s="21" t="s">
        <v>42</v>
      </c>
      <c r="B35" s="21" t="n">
        <f aca="false">B13</f>
        <v>2021.38</v>
      </c>
      <c r="C35" s="21" t="n">
        <v>33</v>
      </c>
      <c r="D35" s="2"/>
      <c r="E35" s="2"/>
      <c r="F35" s="2"/>
      <c r="G35" s="2"/>
      <c r="H35" s="2"/>
      <c r="I35" s="2"/>
      <c r="J35" s="23"/>
      <c r="K35" s="23"/>
      <c r="L35" s="23"/>
      <c r="M35" s="23"/>
      <c r="N35" s="23"/>
      <c r="O35" s="23"/>
      <c r="P35" s="24"/>
      <c r="Q35" s="24"/>
      <c r="R35" s="24"/>
      <c r="S35" s="24"/>
      <c r="T35" s="24"/>
      <c r="U35" s="24"/>
    </row>
    <row r="36" customFormat="false" ht="12.75" hidden="false" customHeight="false" outlineLevel="0" collapsed="false">
      <c r="A36" s="22" t="s">
        <v>43</v>
      </c>
      <c r="B36" s="22" t="n">
        <v>3110</v>
      </c>
      <c r="C36" s="21"/>
      <c r="D36" s="2"/>
      <c r="E36" s="2"/>
      <c r="F36" s="2"/>
      <c r="G36" s="2"/>
      <c r="H36" s="2"/>
      <c r="I36" s="2"/>
      <c r="J36" s="23"/>
      <c r="K36" s="23"/>
      <c r="L36" s="23"/>
      <c r="M36" s="23"/>
      <c r="N36" s="23"/>
      <c r="O36" s="23"/>
      <c r="P36" s="24"/>
      <c r="Q36" s="24"/>
      <c r="R36" s="24"/>
      <c r="S36" s="24"/>
      <c r="T36" s="24"/>
      <c r="U36" s="24"/>
    </row>
    <row r="37" customFormat="false" ht="12.75" hidden="false" customHeight="false" outlineLevel="0" collapsed="false">
      <c r="A37" s="25" t="s">
        <v>44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customFormat="false" ht="12.75" hidden="false" customHeight="false" outlineLevel="0" collapsed="false">
      <c r="A38" s="2" t="s">
        <v>45</v>
      </c>
      <c r="B38" s="8" t="n">
        <f aca="false">B33-B31</f>
        <v>906.62</v>
      </c>
      <c r="C38" s="2" t="s">
        <v>46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customFormat="false" ht="12.75" hidden="false" customHeight="false" outlineLevel="0" collapsed="false">
      <c r="A39" s="2"/>
      <c r="B39" s="8" t="n">
        <f aca="false">B34-B31</f>
        <v>1056.62</v>
      </c>
      <c r="C39" s="2" t="s">
        <v>47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customFormat="false" ht="12.75" hidden="false" customHeight="false" outlineLevel="0" collapsed="false">
      <c r="A40" s="20" t="s">
        <v>48</v>
      </c>
      <c r="B40" s="26" t="n">
        <f aca="false">IF(B38&lt;=0,(B38/6),0)</f>
        <v>0</v>
      </c>
      <c r="C40" s="26" t="n">
        <f aca="false">IF(B40&lt;0,B40/B22,0)</f>
        <v>0</v>
      </c>
    </row>
    <row r="41" customFormat="false" ht="12.75" hidden="false" customHeight="false" outlineLevel="0" collapsed="false">
      <c r="A41" s="20" t="s">
        <v>49</v>
      </c>
      <c r="B41" s="26" t="n">
        <f aca="false">(B17-B22)/B22</f>
        <v>-1</v>
      </c>
    </row>
    <row r="43" customFormat="false" ht="12.75" hidden="false" customHeight="false" outlineLevel="0" collapsed="false">
      <c r="G43" s="24"/>
      <c r="H43" s="24"/>
      <c r="I43" s="24"/>
    </row>
  </sheetData>
  <sheetProtection sheet="true" objects="true" scenarios="true"/>
  <mergeCells count="6">
    <mergeCell ref="B5:C5"/>
    <mergeCell ref="B6:C6"/>
    <mergeCell ref="B7:C7"/>
    <mergeCell ref="B8:C8"/>
    <mergeCell ref="B9:C9"/>
    <mergeCell ref="B10:C10"/>
  </mergeCells>
  <conditionalFormatting sqref="B38:B40 C40">
    <cfRule type="cellIs" priority="2" operator="lessThan" aboveAverage="0" equalAverage="0" bottom="0" percent="0" rank="0" text="" dxfId="0">
      <formula>0</formula>
    </cfRule>
    <cfRule type="cellIs" priority="3" operator="lessThan" aboveAverage="0" equalAverage="0" bottom="0" percent="0" rank="0" text="" dxfId="1">
      <formula>0</formula>
    </cfRule>
    <cfRule type="cellIs" priority="4" operator="lessThan" aboveAverage="0" equalAverage="0" bottom="0" percent="0" rank="0" text="" dxfId="2">
      <formula>-127.1</formula>
    </cfRule>
    <cfRule type="cellIs" priority="5" operator="lessThan" aboveAverage="0" equalAverage="0" bottom="0" percent="0" rank="0" text="" dxfId="3">
      <formula>0</formula>
    </cfRule>
    <cfRule type="expression" priority="6" aboveAverage="0" equalAverage="0" bottom="0" percent="0" rank="0" text="" dxfId="4">
      <formula>"&lt;0"</formula>
    </cfRule>
  </conditionalFormatting>
  <printOptions headings="false" gridLines="false" gridLinesSet="true" horizontalCentered="false" verticalCentered="false"/>
  <pageMargins left="0.5" right="0.5" top="1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V42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34.83"/>
    <col collapsed="false" customWidth="true" hidden="false" outlineLevel="0" max="2" min="2" style="0" width="12.33"/>
    <col collapsed="false" customWidth="true" hidden="false" outlineLevel="0" max="4" min="4" style="0" width="10.65"/>
    <col collapsed="false" customWidth="true" hidden="false" outlineLevel="0" max="5" min="5" style="0" width="10.16"/>
    <col collapsed="false" customWidth="true" hidden="false" outlineLevel="0" max="6" min="6" style="0" width="7.34"/>
    <col collapsed="false" customWidth="true" hidden="false" outlineLevel="0" max="8" min="7" style="0" width="7.49"/>
    <col collapsed="false" customWidth="true" hidden="false" outlineLevel="0" max="9" min="9" style="0" width="5.16"/>
    <col collapsed="false" customWidth="true" hidden="false" outlineLevel="0" max="10" min="10" style="0" width="3.33"/>
    <col collapsed="false" customWidth="true" hidden="false" outlineLevel="0" max="14" min="11" style="0" width="3.16"/>
    <col collapsed="false" customWidth="true" hidden="false" outlineLevel="0" max="15" min="15" style="0" width="25"/>
    <col collapsed="false" customWidth="true" hidden="false" outlineLevel="0" max="20" min="16" style="0" width="3.16"/>
    <col collapsed="false" customWidth="true" hidden="false" outlineLevel="0" max="21" min="21" style="0" width="8.33"/>
  </cols>
  <sheetData>
    <row r="1" customFormat="false" ht="18" hidden="false" customHeight="false" outlineLevel="0" collapsed="false">
      <c r="A1" s="1" t="s">
        <v>86</v>
      </c>
      <c r="B1" s="1" t="s">
        <v>87</v>
      </c>
      <c r="C1" s="2"/>
      <c r="D1" s="3" t="s">
        <v>2</v>
      </c>
      <c r="E1" s="4" t="n">
        <v>43676</v>
      </c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2.75" hidden="false" customHeight="false" outlineLevel="0" collapsed="false">
      <c r="A2" s="5" t="s">
        <v>88</v>
      </c>
      <c r="B2" s="2"/>
      <c r="C2" s="2"/>
      <c r="D2" s="2"/>
      <c r="E2" s="4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2.75" hidden="false" customHeight="false" outlineLevel="0" collapsed="false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Format="false" ht="12.75" hidden="false" customHeight="false" outlineLevel="0" collapsed="false">
      <c r="A4" s="2"/>
      <c r="B4" s="2"/>
      <c r="C4" s="2"/>
      <c r="D4" s="2"/>
      <c r="E4" s="2"/>
      <c r="F4" s="2"/>
      <c r="G4" s="3" t="s">
        <v>6</v>
      </c>
      <c r="H4" s="3" t="s">
        <v>7</v>
      </c>
      <c r="I4" s="2" t="s">
        <v>8</v>
      </c>
      <c r="J4" s="2"/>
      <c r="K4" s="2"/>
      <c r="L4" s="2"/>
      <c r="M4" s="2"/>
      <c r="N4" s="2"/>
      <c r="O4" s="2"/>
    </row>
    <row r="5" customFormat="false" ht="12.75" hidden="false" customHeight="false" outlineLevel="0" collapsed="false">
      <c r="A5" s="2" t="s">
        <v>10</v>
      </c>
      <c r="B5" s="7"/>
      <c r="C5" s="7"/>
      <c r="D5" s="2"/>
      <c r="E5" s="2"/>
      <c r="F5" s="8" t="n">
        <v>33</v>
      </c>
      <c r="G5" s="2" t="n">
        <v>1800</v>
      </c>
      <c r="H5" s="2" t="n">
        <v>1800</v>
      </c>
      <c r="I5" s="2"/>
      <c r="J5" s="2"/>
      <c r="K5" s="2"/>
      <c r="L5" s="2"/>
      <c r="M5" s="2"/>
      <c r="N5" s="2"/>
      <c r="O5" s="2"/>
    </row>
    <row r="6" customFormat="false" ht="12.75" hidden="false" customHeight="false" outlineLevel="0" collapsed="false">
      <c r="A6" s="2" t="s">
        <v>11</v>
      </c>
      <c r="B6" s="9"/>
      <c r="C6" s="9"/>
      <c r="D6" s="2"/>
      <c r="E6" s="2"/>
      <c r="F6" s="8" t="n">
        <v>33</v>
      </c>
      <c r="G6" s="2" t="n">
        <v>2250</v>
      </c>
      <c r="H6" s="2" t="n">
        <v>2250</v>
      </c>
      <c r="I6" s="2"/>
      <c r="J6" s="2"/>
      <c r="K6" s="2"/>
      <c r="L6" s="2"/>
      <c r="M6" s="2"/>
      <c r="N6" s="2"/>
      <c r="O6" s="2"/>
    </row>
    <row r="7" customFormat="false" ht="12.75" hidden="false" customHeight="false" outlineLevel="0" collapsed="false">
      <c r="A7" s="2" t="s">
        <v>12</v>
      </c>
      <c r="B7" s="9"/>
      <c r="C7" s="9"/>
      <c r="D7" s="2"/>
      <c r="E7" s="2"/>
      <c r="F7" s="8" t="n">
        <v>35.5</v>
      </c>
      <c r="G7" s="2" t="n">
        <v>2700</v>
      </c>
      <c r="H7" s="2" t="n">
        <v>2700</v>
      </c>
      <c r="I7" s="2"/>
      <c r="J7" s="2"/>
      <c r="K7" s="2"/>
      <c r="L7" s="2"/>
      <c r="M7" s="2"/>
      <c r="N7" s="2"/>
      <c r="O7" s="2"/>
    </row>
    <row r="8" customFormat="false" ht="12.75" hidden="false" customHeight="false" outlineLevel="0" collapsed="false">
      <c r="A8" s="2" t="s">
        <v>13</v>
      </c>
      <c r="B8" s="9"/>
      <c r="C8" s="9"/>
      <c r="D8" s="2"/>
      <c r="E8" s="2"/>
      <c r="F8" s="8" t="n">
        <v>39</v>
      </c>
      <c r="G8" s="2" t="n">
        <v>2950</v>
      </c>
      <c r="H8" s="2" t="n">
        <v>2950</v>
      </c>
      <c r="I8" s="2"/>
      <c r="J8" s="2"/>
      <c r="K8" s="2"/>
      <c r="L8" s="2"/>
      <c r="M8" s="2"/>
      <c r="N8" s="2"/>
      <c r="O8" s="2"/>
    </row>
    <row r="9" customFormat="false" ht="12.75" hidden="false" customHeight="false" outlineLevel="0" collapsed="false">
      <c r="A9" s="2" t="s">
        <v>14</v>
      </c>
      <c r="B9" s="9"/>
      <c r="C9" s="9"/>
      <c r="D9" s="2"/>
      <c r="E9" s="2"/>
      <c r="F9" s="8" t="n">
        <v>40.9</v>
      </c>
      <c r="G9" s="2" t="n">
        <v>2950</v>
      </c>
      <c r="H9" s="2" t="n">
        <v>3100</v>
      </c>
      <c r="I9" s="2"/>
      <c r="J9" s="2"/>
      <c r="K9" s="2"/>
      <c r="L9" s="2"/>
      <c r="M9" s="2"/>
      <c r="N9" s="2"/>
      <c r="O9" s="2"/>
    </row>
    <row r="10" customFormat="false" ht="12.75" hidden="false" customHeight="false" outlineLevel="0" collapsed="false">
      <c r="A10" s="2" t="s">
        <v>15</v>
      </c>
      <c r="B10" s="9"/>
      <c r="C10" s="9"/>
      <c r="D10" s="2"/>
      <c r="E10" s="2"/>
      <c r="F10" s="8" t="n">
        <v>46</v>
      </c>
      <c r="G10" s="2" t="n">
        <v>2950</v>
      </c>
      <c r="H10" s="2" t="n">
        <v>3100</v>
      </c>
      <c r="I10" s="2"/>
      <c r="J10" s="2"/>
      <c r="K10" s="2"/>
      <c r="L10" s="2"/>
      <c r="M10" s="2"/>
      <c r="N10" s="2"/>
      <c r="O10" s="2"/>
    </row>
    <row r="11" customFormat="false" ht="12.75" hidden="false" customHeight="false" outlineLevel="0" collapsed="false">
      <c r="A11" s="2"/>
      <c r="B11" s="2"/>
      <c r="C11" s="2"/>
      <c r="D11" s="2"/>
      <c r="E11" s="2"/>
      <c r="F11" s="8" t="n">
        <v>46</v>
      </c>
      <c r="G11" s="2" t="n">
        <v>2950</v>
      </c>
      <c r="H11" s="2" t="n">
        <v>3100</v>
      </c>
      <c r="I11" s="2"/>
      <c r="J11" s="2"/>
      <c r="K11" s="2"/>
      <c r="L11" s="2"/>
      <c r="M11" s="2"/>
      <c r="N11" s="2"/>
      <c r="O11" s="2"/>
      <c r="V11" s="10"/>
    </row>
    <row r="12" customFormat="false" ht="12.75" hidden="false" customHeight="false" outlineLevel="0" collapsed="false">
      <c r="A12" s="2"/>
      <c r="B12" s="11" t="s">
        <v>16</v>
      </c>
      <c r="C12" s="11" t="s">
        <v>17</v>
      </c>
      <c r="D12" s="11" t="s">
        <v>18</v>
      </c>
      <c r="E12" s="5"/>
      <c r="F12" s="8" t="n">
        <v>46</v>
      </c>
      <c r="G12" s="2" t="n">
        <v>1800</v>
      </c>
      <c r="H12" s="2" t="n">
        <v>1800</v>
      </c>
      <c r="I12" s="2"/>
      <c r="J12" s="2"/>
      <c r="K12" s="2"/>
      <c r="L12" s="2"/>
      <c r="M12" s="2"/>
      <c r="N12" s="2"/>
      <c r="O12" s="2"/>
    </row>
    <row r="13" customFormat="false" ht="12.75" hidden="false" customHeight="false" outlineLevel="0" collapsed="false">
      <c r="A13" s="2" t="s">
        <v>19</v>
      </c>
      <c r="B13" s="2" t="n">
        <v>2023.86</v>
      </c>
      <c r="C13" s="12" t="n">
        <v>39.32</v>
      </c>
      <c r="D13" s="12" t="n">
        <v>79569</v>
      </c>
      <c r="E13" s="12"/>
      <c r="F13" s="8" t="n">
        <f aca="false">C31</f>
        <v>40.1400877870431</v>
      </c>
      <c r="G13" s="14"/>
      <c r="H13" s="14"/>
      <c r="I13" s="2" t="n">
        <f aca="false">B31</f>
        <v>2045.86</v>
      </c>
      <c r="J13" s="2"/>
      <c r="K13" s="2"/>
      <c r="L13" s="2"/>
      <c r="M13" s="2"/>
      <c r="N13" s="2"/>
      <c r="O13" s="2"/>
    </row>
    <row r="14" customFormat="false" ht="12.75" hidden="false" customHeight="false" outlineLevel="0" collapsed="false">
      <c r="A14" s="2" t="s">
        <v>20</v>
      </c>
      <c r="B14" s="2"/>
      <c r="C14" s="12"/>
      <c r="D14" s="12"/>
      <c r="E14" s="12"/>
      <c r="F14" s="8" t="n">
        <f aca="false">C32</f>
        <v>40.1400877870431</v>
      </c>
      <c r="G14" s="14"/>
      <c r="H14" s="14"/>
      <c r="I14" s="2" t="n">
        <f aca="false">B32</f>
        <v>2045.86</v>
      </c>
      <c r="J14" s="2"/>
      <c r="K14" s="2"/>
      <c r="L14" s="2"/>
      <c r="M14" s="2"/>
      <c r="N14" s="2"/>
      <c r="O14" s="2"/>
    </row>
    <row r="15" customFormat="false" ht="12.75" hidden="false" customHeight="false" outlineLevel="0" collapsed="false">
      <c r="A15" s="2" t="s">
        <v>21</v>
      </c>
      <c r="B15" s="13"/>
      <c r="C15" s="12" t="n">
        <v>37</v>
      </c>
      <c r="D15" s="12" t="n">
        <f aca="false">B15*C15</f>
        <v>0</v>
      </c>
      <c r="E15" s="12"/>
      <c r="F15" s="8"/>
      <c r="G15" s="14"/>
      <c r="H15" s="14"/>
      <c r="I15" s="2"/>
      <c r="J15" s="2"/>
      <c r="K15" s="2"/>
      <c r="L15" s="2"/>
      <c r="M15" s="2"/>
      <c r="N15" s="2"/>
      <c r="O15" s="2"/>
    </row>
    <row r="16" customFormat="false" ht="12.75" hidden="false" customHeight="false" outlineLevel="0" collapsed="false">
      <c r="A16" s="2" t="s">
        <v>22</v>
      </c>
      <c r="B16" s="13"/>
      <c r="C16" s="12" t="n">
        <v>74</v>
      </c>
      <c r="D16" s="12" t="n">
        <f aca="false">B16*C16</f>
        <v>0</v>
      </c>
      <c r="E16" s="12"/>
      <c r="F16" s="8"/>
      <c r="G16" s="14"/>
      <c r="H16" s="14"/>
      <c r="I16" s="2"/>
      <c r="J16" s="2"/>
      <c r="K16" s="2"/>
      <c r="L16" s="2"/>
      <c r="M16" s="2"/>
      <c r="N16" s="2"/>
      <c r="O16" s="2"/>
    </row>
    <row r="17" customFormat="false" ht="12.75" hidden="false" customHeight="false" outlineLevel="0" collapsed="false">
      <c r="A17" s="2" t="s">
        <v>23</v>
      </c>
      <c r="B17" s="13"/>
      <c r="C17" s="12"/>
      <c r="D17" s="12"/>
      <c r="E17" s="12"/>
      <c r="F17" s="8"/>
      <c r="G17" s="14"/>
      <c r="H17" s="14"/>
      <c r="I17" s="2"/>
      <c r="J17" s="2"/>
      <c r="K17" s="2"/>
      <c r="L17" s="2"/>
      <c r="M17" s="2"/>
      <c r="N17" s="2"/>
      <c r="O17" s="2"/>
    </row>
    <row r="18" customFormat="false" ht="12.75" hidden="false" customHeight="false" outlineLevel="0" collapsed="false">
      <c r="A18" s="2" t="s">
        <v>24</v>
      </c>
      <c r="B18" s="2" t="n">
        <f aca="false">B17*6</f>
        <v>0</v>
      </c>
      <c r="C18" s="12" t="n">
        <v>46.5</v>
      </c>
      <c r="D18" s="12" t="n">
        <f aca="false">B18*C18</f>
        <v>0</v>
      </c>
      <c r="E18" s="12"/>
      <c r="F18" s="8"/>
      <c r="G18" s="14"/>
      <c r="H18" s="14"/>
      <c r="I18" s="2"/>
      <c r="J18" s="2"/>
      <c r="K18" s="2"/>
      <c r="L18" s="2"/>
      <c r="M18" s="2"/>
      <c r="N18" s="2"/>
      <c r="O18" s="2"/>
    </row>
    <row r="19" customFormat="false" ht="12.75" hidden="false" customHeight="false" outlineLevel="0" collapsed="false">
      <c r="A19" s="20" t="s">
        <v>25</v>
      </c>
      <c r="B19" s="2"/>
      <c r="C19" s="12"/>
      <c r="D19" s="12"/>
      <c r="E19" s="12"/>
      <c r="F19" s="8"/>
      <c r="G19" s="2"/>
      <c r="H19" s="14"/>
      <c r="I19" s="2"/>
      <c r="J19" s="2"/>
      <c r="K19" s="2"/>
      <c r="L19" s="2"/>
      <c r="M19" s="2"/>
      <c r="N19" s="2"/>
      <c r="O19" s="2"/>
    </row>
    <row r="20" customFormat="false" ht="12.75" hidden="false" customHeight="false" outlineLevel="0" collapsed="false">
      <c r="A20" s="2" t="s">
        <v>26</v>
      </c>
      <c r="B20" s="2"/>
      <c r="C20" s="12"/>
      <c r="D20" s="12"/>
      <c r="E20" s="12"/>
      <c r="F20" s="8"/>
      <c r="G20" s="2"/>
      <c r="H20" s="14"/>
      <c r="I20" s="2"/>
      <c r="J20" s="2"/>
      <c r="K20" s="2"/>
      <c r="L20" s="2"/>
      <c r="M20" s="2"/>
      <c r="N20" s="2"/>
      <c r="O20" s="2"/>
    </row>
    <row r="21" customFormat="false" ht="12.75" hidden="false" customHeight="false" outlineLevel="0" collapsed="false">
      <c r="A21" s="2" t="s">
        <v>27</v>
      </c>
      <c r="B21" s="2"/>
      <c r="C21" s="12"/>
      <c r="D21" s="12"/>
      <c r="E21" s="12"/>
      <c r="F21" s="8"/>
      <c r="G21" s="2"/>
      <c r="H21" s="2"/>
      <c r="I21" s="2"/>
      <c r="J21" s="2"/>
      <c r="K21" s="2"/>
      <c r="L21" s="2"/>
      <c r="M21" s="2"/>
      <c r="N21" s="2"/>
      <c r="O21" s="2"/>
    </row>
    <row r="22" customFormat="false" ht="12.75" hidden="false" customHeight="false" outlineLevel="0" collapsed="false">
      <c r="A22" s="15" t="s">
        <v>28</v>
      </c>
      <c r="B22" s="13" t="n">
        <v>13</v>
      </c>
      <c r="C22" s="12"/>
      <c r="D22" s="12"/>
      <c r="E22" s="12"/>
      <c r="F22" s="8"/>
      <c r="G22" s="2"/>
      <c r="H22" s="2"/>
      <c r="I22" s="2"/>
      <c r="J22" s="2"/>
      <c r="K22" s="2"/>
      <c r="L22" s="2"/>
      <c r="M22" s="2"/>
      <c r="N22" s="2"/>
      <c r="O22" s="2"/>
    </row>
    <row r="23" customFormat="false" ht="12.75" hidden="false" customHeight="false" outlineLevel="0" collapsed="false">
      <c r="A23" s="2" t="s">
        <v>29</v>
      </c>
      <c r="B23" s="16"/>
      <c r="C23" s="12" t="n">
        <v>97</v>
      </c>
      <c r="D23" s="12" t="n">
        <f aca="false">B23*C23</f>
        <v>0</v>
      </c>
      <c r="E23" s="1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customFormat="false" ht="12.75" hidden="false" customHeight="false" outlineLevel="0" collapsed="false">
      <c r="A24" s="2" t="s">
        <v>30</v>
      </c>
      <c r="B24" s="17" t="n">
        <f aca="false">SUM(B25:B28)</f>
        <v>22</v>
      </c>
      <c r="C24" s="12" t="n">
        <v>116</v>
      </c>
      <c r="D24" s="12" t="n">
        <f aca="false">B24*C24</f>
        <v>2552</v>
      </c>
      <c r="E24" s="1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customFormat="false" ht="12.75" hidden="false" customHeight="false" outlineLevel="0" collapsed="false">
      <c r="A25" s="18" t="s">
        <v>31</v>
      </c>
      <c r="B25" s="17" t="n">
        <v>8</v>
      </c>
      <c r="C25" s="12"/>
      <c r="D25" s="12"/>
      <c r="E25" s="1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customFormat="false" ht="12.75" hidden="false" customHeight="false" outlineLevel="0" collapsed="false">
      <c r="A26" s="18" t="s">
        <v>32</v>
      </c>
      <c r="B26" s="17" t="n">
        <v>4</v>
      </c>
      <c r="C26" s="12"/>
      <c r="D26" s="12"/>
      <c r="E26" s="1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customFormat="false" ht="12.75" hidden="false" customHeight="false" outlineLevel="0" collapsed="false">
      <c r="A27" s="19" t="s">
        <v>33</v>
      </c>
      <c r="B27" s="17" t="n">
        <v>10</v>
      </c>
      <c r="C27" s="12"/>
      <c r="D27" s="12"/>
      <c r="E27" s="1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customFormat="false" ht="12.75" hidden="false" customHeight="false" outlineLevel="0" collapsed="false">
      <c r="A28" s="18" t="s">
        <v>34</v>
      </c>
      <c r="B28" s="16"/>
      <c r="C28" s="12"/>
      <c r="D28" s="1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customFormat="false" ht="12.75" hidden="false" customHeight="false" outlineLevel="0" collapsed="false">
      <c r="A29" s="2" t="s">
        <v>35</v>
      </c>
      <c r="B29" s="16"/>
      <c r="C29" s="12" t="n">
        <v>129</v>
      </c>
      <c r="D29" s="12" t="n">
        <f aca="false">B29*C29</f>
        <v>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customFormat="false" ht="12.75" hidden="false" customHeight="false" outlineLevel="0" collapsed="false">
      <c r="A30" s="5" t="s">
        <v>36</v>
      </c>
      <c r="B30" s="2" t="n">
        <f aca="false">B23+B24+B29</f>
        <v>22</v>
      </c>
      <c r="C30" s="12"/>
      <c r="D30" s="1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customFormat="false" ht="12.75" hidden="false" customHeight="false" outlineLevel="0" collapsed="false">
      <c r="A31" s="2" t="s">
        <v>37</v>
      </c>
      <c r="B31" s="2" t="n">
        <f aca="false">SUM(B13:B24)+B29-B17-B22</f>
        <v>2045.86</v>
      </c>
      <c r="C31" s="12" t="n">
        <f aca="false">D31/B31</f>
        <v>40.1400877870431</v>
      </c>
      <c r="D31" s="12" t="n">
        <f aca="false">SUM(D13:D29)</f>
        <v>82121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customFormat="false" ht="12.75" hidden="false" customHeight="false" outlineLevel="0" collapsed="false">
      <c r="A32" s="2" t="s">
        <v>38</v>
      </c>
      <c r="B32" s="2" t="n">
        <f aca="false">B31-B18</f>
        <v>2045.86</v>
      </c>
      <c r="C32" s="12" t="n">
        <f aca="false">D32/B32</f>
        <v>40.1400877870431</v>
      </c>
      <c r="D32" s="12" t="n">
        <f aca="false">D31-D18</f>
        <v>82121</v>
      </c>
      <c r="E32" s="2" t="s">
        <v>39</v>
      </c>
      <c r="F32" s="2"/>
      <c r="G32" s="2"/>
      <c r="H32" s="2"/>
      <c r="I32" s="2"/>
      <c r="J32" s="2"/>
      <c r="K32" s="2"/>
      <c r="L32" s="2"/>
      <c r="M32" s="2"/>
      <c r="N32" s="2"/>
      <c r="O32" s="2"/>
    </row>
    <row r="33" customFormat="false" ht="12.75" hidden="false" customHeight="false" outlineLevel="0" collapsed="false">
      <c r="A33" s="21" t="s">
        <v>40</v>
      </c>
      <c r="B33" s="21" t="n">
        <v>2950</v>
      </c>
      <c r="C33" s="21" t="n">
        <v>46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customFormat="false" ht="12.75" hidden="false" customHeight="false" outlineLevel="0" collapsed="false">
      <c r="A34" s="22" t="s">
        <v>41</v>
      </c>
      <c r="B34" s="22" t="n">
        <v>3100</v>
      </c>
      <c r="C34" s="22" t="n">
        <v>46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customFormat="false" ht="12.75" hidden="false" customHeight="false" outlineLevel="0" collapsed="false">
      <c r="A35" s="21" t="s">
        <v>42</v>
      </c>
      <c r="B35" s="21" t="n">
        <f aca="false">B13</f>
        <v>2023.86</v>
      </c>
      <c r="C35" s="21" t="n">
        <v>33</v>
      </c>
      <c r="D35" s="2"/>
      <c r="E35" s="2"/>
      <c r="F35" s="2"/>
      <c r="G35" s="2"/>
      <c r="H35" s="2"/>
      <c r="I35" s="2"/>
      <c r="J35" s="23"/>
      <c r="K35" s="23"/>
      <c r="L35" s="23"/>
      <c r="M35" s="23"/>
      <c r="N35" s="23"/>
      <c r="O35" s="23"/>
      <c r="P35" s="24"/>
      <c r="Q35" s="24"/>
      <c r="R35" s="24"/>
      <c r="S35" s="24"/>
      <c r="T35" s="24"/>
      <c r="U35" s="24"/>
    </row>
    <row r="36" customFormat="false" ht="12.75" hidden="false" customHeight="false" outlineLevel="0" collapsed="false">
      <c r="A36" s="22" t="s">
        <v>43</v>
      </c>
      <c r="B36" s="22" t="n">
        <v>3110</v>
      </c>
      <c r="C36" s="21"/>
      <c r="D36" s="2"/>
      <c r="E36" s="2"/>
      <c r="F36" s="2"/>
      <c r="G36" s="2"/>
      <c r="H36" s="2"/>
      <c r="I36" s="2"/>
      <c r="J36" s="23"/>
      <c r="K36" s="23"/>
      <c r="L36" s="23"/>
      <c r="M36" s="23"/>
      <c r="N36" s="23"/>
      <c r="O36" s="23"/>
      <c r="P36" s="24"/>
      <c r="Q36" s="24"/>
      <c r="R36" s="24"/>
      <c r="S36" s="24"/>
      <c r="T36" s="24"/>
      <c r="U36" s="24"/>
    </row>
    <row r="37" customFormat="false" ht="12.75" hidden="false" customHeight="false" outlineLevel="0" collapsed="false">
      <c r="A37" s="2" t="s">
        <v>45</v>
      </c>
      <c r="B37" s="8" t="n">
        <f aca="false">B33-B31</f>
        <v>904.14</v>
      </c>
      <c r="C37" s="2" t="s">
        <v>46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customFormat="false" ht="12.75" hidden="false" customHeight="false" outlineLevel="0" collapsed="false">
      <c r="A38" s="2"/>
      <c r="B38" s="8" t="n">
        <f aca="false">B34-B31</f>
        <v>1054.14</v>
      </c>
      <c r="C38" s="2" t="s">
        <v>47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customFormat="false" ht="12.75" hidden="false" customHeight="false" outlineLevel="0" collapsed="false">
      <c r="A39" s="20"/>
      <c r="B39" s="26"/>
      <c r="C39" s="26" t="n">
        <f aca="false">IF(B39&lt;0,B39/B21,0)</f>
        <v>0</v>
      </c>
    </row>
    <row r="40" customFormat="false" ht="12.75" hidden="false" customHeight="false" outlineLevel="0" collapsed="false">
      <c r="A40" s="20" t="s">
        <v>48</v>
      </c>
      <c r="B40" s="8" t="n">
        <f aca="false">IF(B37&lt;=0,(B37/6),0)</f>
        <v>0</v>
      </c>
      <c r="C40" s="8" t="n">
        <f aca="false">IF(B40&lt;0,B40/B22,0)</f>
        <v>0</v>
      </c>
    </row>
    <row r="41" customFormat="false" ht="12.75" hidden="false" customHeight="false" outlineLevel="0" collapsed="false">
      <c r="A41" s="20" t="s">
        <v>49</v>
      </c>
      <c r="B41" s="26" t="n">
        <f aca="false">(B17-B22)/B22</f>
        <v>-1</v>
      </c>
    </row>
    <row r="42" customFormat="false" ht="12.75" hidden="false" customHeight="false" outlineLevel="0" collapsed="false">
      <c r="C42" s="28"/>
      <c r="G42" s="24"/>
      <c r="H42" s="24"/>
      <c r="I42" s="24"/>
    </row>
  </sheetData>
  <sheetProtection sheet="true" objects="true" scenarios="true"/>
  <mergeCells count="6">
    <mergeCell ref="B5:C5"/>
    <mergeCell ref="B6:C6"/>
    <mergeCell ref="B7:C7"/>
    <mergeCell ref="B8:C8"/>
    <mergeCell ref="B9:C9"/>
    <mergeCell ref="B10:C10"/>
  </mergeCells>
  <conditionalFormatting sqref="B39:C39">
    <cfRule type="cellIs" priority="2" operator="lessThan" aboveAverage="0" equalAverage="0" bottom="0" percent="0" rank="0" text="" dxfId="121">
      <formula>0</formula>
    </cfRule>
    <cfRule type="expression" priority="3" aboveAverage="0" equalAverage="0" bottom="0" percent="0" rank="0" text="" dxfId="122">
      <formula>"&lt;0"</formula>
    </cfRule>
  </conditionalFormatting>
  <conditionalFormatting sqref="B40:C40">
    <cfRule type="cellIs" priority="4" operator="lessThan" aboveAverage="0" equalAverage="0" bottom="0" percent="0" rank="0" text="" dxfId="123">
      <formula>0</formula>
    </cfRule>
    <cfRule type="expression" priority="5" aboveAverage="0" equalAverage="0" bottom="0" percent="0" rank="0" text="" dxfId="124">
      <formula>"&lt;0"</formula>
    </cfRule>
  </conditionalFormatting>
  <conditionalFormatting sqref="B37:B38">
    <cfRule type="cellIs" priority="6" operator="lessThan" aboveAverage="0" equalAverage="0" bottom="0" percent="0" rank="0" text="" dxfId="125">
      <formula>0</formula>
    </cfRule>
    <cfRule type="expression" priority="7" aboveAverage="0" equalAverage="0" bottom="0" percent="0" rank="0" text="" dxfId="126">
      <formula>"&lt;0"</formula>
    </cfRule>
  </conditionalFormatting>
  <conditionalFormatting sqref="B37:B38">
    <cfRule type="cellIs" priority="8" operator="lessThan" aboveAverage="0" equalAverage="0" bottom="0" percent="0" rank="0" text="" dxfId="127">
      <formula>0</formula>
    </cfRule>
    <cfRule type="expression" priority="9" aboveAverage="0" equalAverage="0" bottom="0" percent="0" rank="0" text="" dxfId="128">
      <formula>"&lt;0"</formula>
    </cfRule>
  </conditionalFormatting>
  <conditionalFormatting sqref="B37:B38">
    <cfRule type="cellIs" priority="10" operator="lessThan" aboveAverage="0" equalAverage="0" bottom="0" percent="0" rank="0" text="" dxfId="129">
      <formula>0</formula>
    </cfRule>
    <cfRule type="cellIs" priority="11" operator="lessThan" aboveAverage="0" equalAverage="0" bottom="0" percent="0" rank="0" text="" dxfId="130">
      <formula>0</formula>
    </cfRule>
    <cfRule type="cellIs" priority="12" operator="lessThan" aboveAverage="0" equalAverage="0" bottom="0" percent="0" rank="0" text="" dxfId="131">
      <formula>-127.1</formula>
    </cfRule>
    <cfRule type="cellIs" priority="13" operator="lessThan" aboveAverage="0" equalAverage="0" bottom="0" percent="0" rank="0" text="" dxfId="132">
      <formula>0</formula>
    </cfRule>
    <cfRule type="expression" priority="14" aboveAverage="0" equalAverage="0" bottom="0" percent="0" rank="0" text="" dxfId="133">
      <formula>"&lt;0"</formula>
    </cfRule>
  </conditionalFormatting>
  <conditionalFormatting sqref="B40">
    <cfRule type="cellIs" priority="15" operator="lessThan" aboveAverage="0" equalAverage="0" bottom="0" percent="0" rank="0" text="" dxfId="134">
      <formula>0</formula>
    </cfRule>
    <cfRule type="cellIs" priority="16" operator="lessThan" aboveAverage="0" equalAverage="0" bottom="0" percent="0" rank="0" text="" dxfId="135">
      <formula>0</formula>
    </cfRule>
    <cfRule type="cellIs" priority="17" operator="lessThan" aboveAverage="0" equalAverage="0" bottom="0" percent="0" rank="0" text="" dxfId="136">
      <formula>-127.1</formula>
    </cfRule>
    <cfRule type="cellIs" priority="18" operator="lessThan" aboveAverage="0" equalAverage="0" bottom="0" percent="0" rank="0" text="" dxfId="137">
      <formula>0</formula>
    </cfRule>
    <cfRule type="expression" priority="19" aboveAverage="0" equalAverage="0" bottom="0" percent="0" rank="0" text="" dxfId="138">
      <formula>"&lt;0"</formula>
    </cfRule>
  </conditionalFormatting>
  <conditionalFormatting sqref="C40">
    <cfRule type="cellIs" priority="20" operator="lessThan" aboveAverage="0" equalAverage="0" bottom="0" percent="0" rank="0" text="" dxfId="139">
      <formula>0</formula>
    </cfRule>
    <cfRule type="cellIs" priority="21" operator="lessThan" aboveAverage="0" equalAverage="0" bottom="0" percent="0" rank="0" text="" dxfId="140">
      <formula>0</formula>
    </cfRule>
    <cfRule type="cellIs" priority="22" operator="lessThan" aboveAverage="0" equalAverage="0" bottom="0" percent="0" rank="0" text="" dxfId="141">
      <formula>-127.1</formula>
    </cfRule>
    <cfRule type="cellIs" priority="23" operator="lessThan" aboveAverage="0" equalAverage="0" bottom="0" percent="0" rank="0" text="" dxfId="142">
      <formula>0</formula>
    </cfRule>
    <cfRule type="expression" priority="24" aboveAverage="0" equalAverage="0" bottom="0" percent="0" rank="0" text="" dxfId="143">
      <formula>"&lt;0"</formula>
    </cfRule>
  </conditionalFormatting>
  <conditionalFormatting sqref="B37:B38">
    <cfRule type="cellIs" priority="25" operator="lessThan" aboveAverage="0" equalAverage="0" bottom="0" percent="0" rank="0" text="" dxfId="144">
      <formula>0</formula>
    </cfRule>
    <cfRule type="cellIs" priority="26" operator="lessThan" aboveAverage="0" equalAverage="0" bottom="0" percent="0" rank="0" text="" dxfId="145">
      <formula>0</formula>
    </cfRule>
    <cfRule type="cellIs" priority="27" operator="lessThan" aboveAverage="0" equalAverage="0" bottom="0" percent="0" rank="0" text="" dxfId="146">
      <formula>-127.1</formula>
    </cfRule>
    <cfRule type="cellIs" priority="28" operator="lessThan" aboveAverage="0" equalAverage="0" bottom="0" percent="0" rank="0" text="" dxfId="147">
      <formula>0</formula>
    </cfRule>
    <cfRule type="expression" priority="29" aboveAverage="0" equalAverage="0" bottom="0" percent="0" rank="0" text="" dxfId="148">
      <formula>"&lt;0"</formula>
    </cfRule>
  </conditionalFormatting>
  <conditionalFormatting sqref="B40">
    <cfRule type="cellIs" priority="30" operator="lessThan" aboveAverage="0" equalAverage="0" bottom="0" percent="0" rank="0" text="" dxfId="149">
      <formula>0</formula>
    </cfRule>
    <cfRule type="cellIs" priority="31" operator="lessThan" aboveAverage="0" equalAverage="0" bottom="0" percent="0" rank="0" text="" dxfId="150">
      <formula>0</formula>
    </cfRule>
    <cfRule type="cellIs" priority="32" operator="lessThan" aboveAverage="0" equalAverage="0" bottom="0" percent="0" rank="0" text="" dxfId="151">
      <formula>-127.1</formula>
    </cfRule>
    <cfRule type="cellIs" priority="33" operator="lessThan" aboveAverage="0" equalAverage="0" bottom="0" percent="0" rank="0" text="" dxfId="152">
      <formula>0</formula>
    </cfRule>
    <cfRule type="expression" priority="34" aboveAverage="0" equalAverage="0" bottom="0" percent="0" rank="0" text="" dxfId="153">
      <formula>"&lt;0"</formula>
    </cfRule>
  </conditionalFormatting>
  <conditionalFormatting sqref="C40">
    <cfRule type="cellIs" priority="35" operator="lessThan" aboveAverage="0" equalAverage="0" bottom="0" percent="0" rank="0" text="" dxfId="154">
      <formula>0</formula>
    </cfRule>
    <cfRule type="cellIs" priority="36" operator="lessThan" aboveAverage="0" equalAverage="0" bottom="0" percent="0" rank="0" text="" dxfId="155">
      <formula>0</formula>
    </cfRule>
    <cfRule type="cellIs" priority="37" operator="lessThan" aboveAverage="0" equalAverage="0" bottom="0" percent="0" rank="0" text="" dxfId="156">
      <formula>-127.1</formula>
    </cfRule>
    <cfRule type="cellIs" priority="38" operator="lessThan" aboveAverage="0" equalAverage="0" bottom="0" percent="0" rank="0" text="" dxfId="157">
      <formula>0</formula>
    </cfRule>
    <cfRule type="expression" priority="39" aboveAverage="0" equalAverage="0" bottom="0" percent="0" rank="0" text="" dxfId="158">
      <formula>"&lt;0"</formula>
    </cfRule>
  </conditionalFormatting>
  <printOptions headings="false" gridLines="false" gridLinesSet="true" horizontalCentered="false" verticalCentered="false"/>
  <pageMargins left="0.5" right="0.5" top="1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V39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35"/>
    <col collapsed="false" customWidth="true" hidden="false" outlineLevel="0" max="2" min="2" style="0" width="12.33"/>
    <col collapsed="false" customWidth="true" hidden="false" outlineLevel="0" max="4" min="4" style="0" width="10.65"/>
    <col collapsed="false" customWidth="true" hidden="false" outlineLevel="0" max="5" min="5" style="0" width="10.16"/>
    <col collapsed="false" customWidth="true" hidden="false" outlineLevel="0" max="6" min="6" style="0" width="7.34"/>
    <col collapsed="false" customWidth="true" hidden="false" outlineLevel="0" max="9" min="7" style="0" width="5.16"/>
    <col collapsed="false" customWidth="true" hidden="false" outlineLevel="0" max="10" min="10" style="0" width="3.33"/>
    <col collapsed="false" customWidth="true" hidden="false" outlineLevel="0" max="14" min="11" style="0" width="3.16"/>
    <col collapsed="false" customWidth="true" hidden="false" outlineLevel="0" max="15" min="15" style="0" width="28.84"/>
    <col collapsed="false" customWidth="true" hidden="false" outlineLevel="0" max="20" min="16" style="0" width="3.16"/>
    <col collapsed="false" customWidth="true" hidden="false" outlineLevel="0" max="21" min="21" style="0" width="8.33"/>
  </cols>
  <sheetData>
    <row r="1" customFormat="false" ht="18" hidden="false" customHeight="false" outlineLevel="0" collapsed="false">
      <c r="A1" s="29" t="s">
        <v>89</v>
      </c>
      <c r="B1" s="29" t="s">
        <v>90</v>
      </c>
      <c r="D1" s="30" t="s">
        <v>2</v>
      </c>
      <c r="E1" s="4" t="n">
        <v>45359</v>
      </c>
    </row>
    <row r="2" customFormat="false" ht="12.75" hidden="false" customHeight="false" outlineLevel="0" collapsed="false">
      <c r="A2" s="31" t="s">
        <v>91</v>
      </c>
      <c r="E2" s="32"/>
    </row>
    <row r="3" customFormat="false" ht="12.75" hidden="false" customHeight="false" outlineLevel="0" collapsed="false">
      <c r="A3" s="0" t="s">
        <v>64</v>
      </c>
    </row>
    <row r="4" customFormat="false" ht="12.75" hidden="false" customHeight="false" outlineLevel="0" collapsed="false">
      <c r="G4" s="30" t="s">
        <v>54</v>
      </c>
      <c r="H4" s="30" t="s">
        <v>55</v>
      </c>
      <c r="I4" s="0" t="s">
        <v>8</v>
      </c>
    </row>
    <row r="5" customFormat="false" ht="12.75" hidden="false" customHeight="false" outlineLevel="0" collapsed="false">
      <c r="A5" s="0" t="s">
        <v>10</v>
      </c>
      <c r="B5" s="7"/>
      <c r="C5" s="7"/>
      <c r="F5" s="26" t="n">
        <v>35</v>
      </c>
      <c r="G5" s="0" t="n">
        <v>1500</v>
      </c>
      <c r="H5" s="0" t="n">
        <v>1500</v>
      </c>
    </row>
    <row r="6" customFormat="false" ht="12.75" hidden="false" customHeight="false" outlineLevel="0" collapsed="false">
      <c r="A6" s="0" t="s">
        <v>11</v>
      </c>
      <c r="B6" s="9"/>
      <c r="C6" s="9"/>
      <c r="F6" s="26" t="n">
        <v>35</v>
      </c>
      <c r="G6" s="0" t="n">
        <v>1950</v>
      </c>
      <c r="H6" s="0" t="n">
        <v>1950</v>
      </c>
    </row>
    <row r="7" customFormat="false" ht="12.75" hidden="false" customHeight="false" outlineLevel="0" collapsed="false">
      <c r="A7" s="0" t="s">
        <v>12</v>
      </c>
      <c r="B7" s="9"/>
      <c r="C7" s="9"/>
      <c r="F7" s="26" t="n">
        <v>36.5</v>
      </c>
      <c r="G7" s="0" t="n">
        <v>2100</v>
      </c>
      <c r="H7" s="0" t="n">
        <v>2100</v>
      </c>
    </row>
    <row r="8" customFormat="false" ht="12.75" hidden="false" customHeight="false" outlineLevel="0" collapsed="false">
      <c r="A8" s="0" t="s">
        <v>13</v>
      </c>
      <c r="B8" s="9"/>
      <c r="C8" s="9"/>
      <c r="F8" s="26" t="n">
        <v>40.5</v>
      </c>
      <c r="G8" s="0" t="n">
        <v>2500</v>
      </c>
      <c r="H8" s="0" t="n">
        <v>2100</v>
      </c>
    </row>
    <row r="9" customFormat="false" ht="12.75" hidden="false" customHeight="false" outlineLevel="0" collapsed="false">
      <c r="A9" s="0" t="s">
        <v>14</v>
      </c>
      <c r="B9" s="9"/>
      <c r="C9" s="9"/>
      <c r="F9" s="26" t="n">
        <v>40.5</v>
      </c>
      <c r="G9" s="0" t="n">
        <v>2500</v>
      </c>
      <c r="H9" s="0" t="n">
        <v>1500</v>
      </c>
    </row>
    <row r="10" customFormat="false" ht="12.75" hidden="false" customHeight="false" outlineLevel="0" collapsed="false">
      <c r="A10" s="0" t="s">
        <v>15</v>
      </c>
      <c r="B10" s="9"/>
      <c r="C10" s="9"/>
      <c r="F10" s="26" t="n">
        <v>41</v>
      </c>
      <c r="G10" s="0" t="n">
        <v>2550</v>
      </c>
    </row>
    <row r="11" customFormat="false" ht="12.75" hidden="false" customHeight="false" outlineLevel="0" collapsed="false">
      <c r="F11" s="26" t="n">
        <v>47.25</v>
      </c>
      <c r="G11" s="0" t="n">
        <v>2550</v>
      </c>
      <c r="V11" s="10"/>
    </row>
    <row r="12" customFormat="false" ht="12.75" hidden="false" customHeight="false" outlineLevel="0" collapsed="false">
      <c r="B12" s="33" t="s">
        <v>16</v>
      </c>
      <c r="C12" s="33" t="s">
        <v>17</v>
      </c>
      <c r="D12" s="33" t="s">
        <v>18</v>
      </c>
      <c r="E12" s="31"/>
      <c r="F12" s="26" t="n">
        <v>47.25</v>
      </c>
      <c r="G12" s="0" t="n">
        <v>1500</v>
      </c>
    </row>
    <row r="13" customFormat="false" ht="12.75" hidden="false" customHeight="false" outlineLevel="0" collapsed="false">
      <c r="A13" s="0" t="s">
        <v>19</v>
      </c>
      <c r="B13" s="34" t="n">
        <v>1537.86</v>
      </c>
      <c r="C13" s="34" t="n">
        <v>37.08</v>
      </c>
      <c r="D13" s="34" t="n">
        <v>57017.9</v>
      </c>
      <c r="E13" s="34"/>
      <c r="F13" s="34" t="n">
        <f aca="false">C27</f>
        <v>37.8930801482184</v>
      </c>
      <c r="I13" s="0" t="n">
        <f aca="false">B27</f>
        <v>1559.86</v>
      </c>
    </row>
    <row r="14" customFormat="false" ht="12.75" hidden="false" customHeight="false" outlineLevel="0" collapsed="false">
      <c r="A14" s="0" t="s">
        <v>20</v>
      </c>
      <c r="C14" s="34"/>
      <c r="D14" s="34"/>
      <c r="E14" s="34"/>
      <c r="F14" s="34" t="n">
        <f aca="false">C28</f>
        <v>37.8930801482184</v>
      </c>
      <c r="I14" s="0" t="n">
        <f aca="false">B28</f>
        <v>1559.86</v>
      </c>
    </row>
    <row r="15" customFormat="false" ht="12.75" hidden="false" customHeight="false" outlineLevel="0" collapsed="false">
      <c r="A15" s="0" t="s">
        <v>21</v>
      </c>
      <c r="B15" s="13"/>
      <c r="C15" s="34" t="n">
        <v>37.06</v>
      </c>
      <c r="D15" s="34" t="n">
        <f aca="false">B15*C15</f>
        <v>0</v>
      </c>
      <c r="E15" s="34"/>
    </row>
    <row r="16" customFormat="false" ht="12.75" hidden="false" customHeight="false" outlineLevel="0" collapsed="false">
      <c r="A16" s="0" t="s">
        <v>22</v>
      </c>
      <c r="B16" s="13"/>
      <c r="C16" s="34" t="n">
        <v>72.94</v>
      </c>
      <c r="D16" s="34" t="n">
        <f aca="false">B16*C16</f>
        <v>0</v>
      </c>
      <c r="E16" s="34"/>
    </row>
    <row r="17" customFormat="false" ht="12.75" hidden="false" customHeight="false" outlineLevel="0" collapsed="false">
      <c r="A17" s="0" t="s">
        <v>23</v>
      </c>
      <c r="B17" s="13"/>
      <c r="C17" s="34"/>
      <c r="D17" s="34"/>
      <c r="E17" s="34"/>
    </row>
    <row r="18" customFormat="false" ht="12.75" hidden="false" customHeight="false" outlineLevel="0" collapsed="false">
      <c r="A18" s="35" t="s">
        <v>56</v>
      </c>
      <c r="B18" s="2" t="n">
        <f aca="false">B17*6</f>
        <v>0</v>
      </c>
      <c r="C18" s="34" t="n">
        <v>47.92</v>
      </c>
      <c r="D18" s="34" t="n">
        <f aca="false">B18*C18</f>
        <v>0</v>
      </c>
      <c r="E18" s="34"/>
    </row>
    <row r="19" customFormat="false" ht="12.75" hidden="false" customHeight="false" outlineLevel="0" collapsed="false">
      <c r="A19" s="36" t="s">
        <v>65</v>
      </c>
      <c r="C19" s="34"/>
      <c r="D19" s="34"/>
      <c r="E19" s="34"/>
    </row>
    <row r="20" customFormat="false" ht="12.75" hidden="false" customHeight="false" outlineLevel="0" collapsed="false">
      <c r="C20" s="34"/>
      <c r="D20" s="34"/>
      <c r="E20" s="34"/>
    </row>
    <row r="21" customFormat="false" ht="12.75" hidden="false" customHeight="false" outlineLevel="0" collapsed="false">
      <c r="A21" s="15" t="s">
        <v>28</v>
      </c>
      <c r="B21" s="13" t="n">
        <v>8</v>
      </c>
      <c r="C21" s="34"/>
      <c r="D21" s="34"/>
      <c r="E21" s="34"/>
    </row>
    <row r="22" customFormat="false" ht="12.75" hidden="false" customHeight="false" outlineLevel="0" collapsed="false">
      <c r="A22" s="0" t="s">
        <v>59</v>
      </c>
      <c r="B22" s="0" t="n">
        <f aca="false">SUM(B23:B26)</f>
        <v>22</v>
      </c>
      <c r="C22" s="34" t="n">
        <v>95</v>
      </c>
      <c r="D22" s="34" t="n">
        <f aca="false">B22*C22</f>
        <v>2090</v>
      </c>
      <c r="E22" s="34"/>
    </row>
    <row r="23" customFormat="false" ht="12.75" hidden="false" customHeight="false" outlineLevel="0" collapsed="false">
      <c r="A23" s="36" t="s">
        <v>31</v>
      </c>
      <c r="B23" s="37" t="n">
        <v>8</v>
      </c>
      <c r="C23" s="34"/>
      <c r="D23" s="34"/>
      <c r="E23" s="34"/>
    </row>
    <row r="24" customFormat="false" ht="12.75" hidden="false" customHeight="false" outlineLevel="0" collapsed="false">
      <c r="A24" s="36" t="s">
        <v>32</v>
      </c>
      <c r="B24" s="37" t="n">
        <v>4</v>
      </c>
      <c r="C24" s="34"/>
      <c r="D24" s="34"/>
      <c r="E24" s="34"/>
    </row>
    <row r="25" customFormat="false" ht="12.75" hidden="false" customHeight="false" outlineLevel="0" collapsed="false">
      <c r="A25" s="38" t="s">
        <v>33</v>
      </c>
      <c r="B25" s="37" t="n">
        <v>10</v>
      </c>
      <c r="C25" s="34"/>
      <c r="D25" s="34"/>
      <c r="E25" s="34"/>
    </row>
    <row r="26" customFormat="false" ht="12.75" hidden="false" customHeight="false" outlineLevel="0" collapsed="false">
      <c r="A26" s="36" t="s">
        <v>34</v>
      </c>
      <c r="B26" s="16"/>
      <c r="C26" s="34"/>
      <c r="D26" s="34"/>
      <c r="E26" s="34"/>
    </row>
    <row r="27" customFormat="false" ht="12.75" hidden="false" customHeight="false" outlineLevel="0" collapsed="false">
      <c r="A27" s="0" t="s">
        <v>37</v>
      </c>
      <c r="B27" s="34" t="n">
        <f aca="false">SUM(B13:B22)-B17-B21</f>
        <v>1559.86</v>
      </c>
      <c r="C27" s="34" t="n">
        <f aca="false">D27/B27</f>
        <v>37.8930801482184</v>
      </c>
      <c r="D27" s="34" t="n">
        <f aca="false">SUM(D13:D26)</f>
        <v>59107.9</v>
      </c>
      <c r="E27" s="34"/>
    </row>
    <row r="28" customFormat="false" ht="12.75" hidden="false" customHeight="false" outlineLevel="0" collapsed="false">
      <c r="A28" s="0" t="s">
        <v>38</v>
      </c>
      <c r="B28" s="0" t="n">
        <f aca="false">B27-B18</f>
        <v>1559.86</v>
      </c>
      <c r="C28" s="34" t="n">
        <f aca="false">D28/B28</f>
        <v>37.8930801482184</v>
      </c>
      <c r="D28" s="34" t="n">
        <f aca="false">D27-D18</f>
        <v>59107.9</v>
      </c>
    </row>
    <row r="29" customFormat="false" ht="12.75" hidden="false" customHeight="false" outlineLevel="0" collapsed="false">
      <c r="A29" s="28" t="s">
        <v>60</v>
      </c>
      <c r="B29" s="28" t="n">
        <v>2550</v>
      </c>
      <c r="C29" s="28" t="n">
        <v>47.3</v>
      </c>
    </row>
    <row r="30" customFormat="false" ht="12.75" hidden="false" customHeight="false" outlineLevel="0" collapsed="false">
      <c r="A30" s="39" t="s">
        <v>42</v>
      </c>
      <c r="B30" s="53" t="n">
        <f aca="false">B13</f>
        <v>1537.86</v>
      </c>
      <c r="C30" s="39" t="n">
        <v>35</v>
      </c>
    </row>
    <row r="31" customFormat="false" ht="12.75" hidden="false" customHeight="false" outlineLevel="0" collapsed="false">
      <c r="A31" s="0" t="s">
        <v>45</v>
      </c>
      <c r="B31" s="8" t="n">
        <f aca="false">B29-B27</f>
        <v>990.14</v>
      </c>
    </row>
    <row r="32" customFormat="false" ht="12.75" hidden="false" customHeight="false" outlineLevel="0" collapsed="false">
      <c r="A32" s="20" t="s">
        <v>49</v>
      </c>
      <c r="B32" s="8" t="n">
        <f aca="false">(B17-B21)/B21</f>
        <v>-1</v>
      </c>
      <c r="E32" s="0" t="s">
        <v>39</v>
      </c>
    </row>
    <row r="36" customFormat="false" ht="12.75" hidden="false" customHeight="false" outlineLevel="0" collapsed="false"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</row>
    <row r="39" customFormat="false" ht="12.75" hidden="false" customHeight="false" outlineLevel="0" collapsed="false">
      <c r="C39" s="28"/>
    </row>
  </sheetData>
  <sheetProtection sheet="true" objects="true" scenarios="true"/>
  <mergeCells count="6">
    <mergeCell ref="B5:C5"/>
    <mergeCell ref="B6:C6"/>
    <mergeCell ref="B7:C7"/>
    <mergeCell ref="B8:C8"/>
    <mergeCell ref="B9:C9"/>
    <mergeCell ref="B10:C10"/>
  </mergeCells>
  <conditionalFormatting sqref="B31">
    <cfRule type="cellIs" priority="2" operator="lessThan" aboveAverage="0" equalAverage="0" bottom="0" percent="0" rank="0" text="" dxfId="159">
      <formula>0</formula>
    </cfRule>
    <cfRule type="expression" priority="3" aboveAverage="0" equalAverage="0" bottom="0" percent="0" rank="0" text="" dxfId="160">
      <formula>"&lt;0"</formula>
    </cfRule>
  </conditionalFormatting>
  <conditionalFormatting sqref="B31">
    <cfRule type="cellIs" priority="4" operator="lessThan" aboveAverage="0" equalAverage="0" bottom="0" percent="0" rank="0" text="" dxfId="161">
      <formula>0</formula>
    </cfRule>
    <cfRule type="cellIs" priority="5" operator="lessThan" aboveAverage="0" equalAverage="0" bottom="0" percent="0" rank="0" text="" dxfId="162">
      <formula>0</formula>
    </cfRule>
    <cfRule type="cellIs" priority="6" operator="lessThan" aboveAverage="0" equalAverage="0" bottom="0" percent="0" rank="0" text="" dxfId="163">
      <formula>-127.1</formula>
    </cfRule>
    <cfRule type="cellIs" priority="7" operator="lessThan" aboveAverage="0" equalAverage="0" bottom="0" percent="0" rank="0" text="" dxfId="164">
      <formula>0</formula>
    </cfRule>
    <cfRule type="expression" priority="8" aboveAverage="0" equalAverage="0" bottom="0" percent="0" rank="0" text="" dxfId="165">
      <formula>"&lt;0"</formula>
    </cfRule>
  </conditionalFormatting>
  <conditionalFormatting sqref="B31">
    <cfRule type="cellIs" priority="9" operator="lessThan" aboveAverage="0" equalAverage="0" bottom="0" percent="0" rank="0" text="" dxfId="166">
      <formula>0</formula>
    </cfRule>
    <cfRule type="cellIs" priority="10" operator="lessThan" aboveAverage="0" equalAverage="0" bottom="0" percent="0" rank="0" text="" dxfId="167">
      <formula>0</formula>
    </cfRule>
    <cfRule type="cellIs" priority="11" operator="lessThan" aboveAverage="0" equalAverage="0" bottom="0" percent="0" rank="0" text="" dxfId="168">
      <formula>-127.1</formula>
    </cfRule>
    <cfRule type="cellIs" priority="12" operator="lessThan" aboveAverage="0" equalAverage="0" bottom="0" percent="0" rank="0" text="" dxfId="169">
      <formula>0</formula>
    </cfRule>
    <cfRule type="expression" priority="13" aboveAverage="0" equalAverage="0" bottom="0" percent="0" rank="0" text="" dxfId="170">
      <formula>"&lt;0"</formula>
    </cfRule>
  </conditionalFormatting>
  <printOptions headings="false" gridLines="false" gridLinesSet="true" horizontalCentered="false" verticalCentered="false"/>
  <pageMargins left="0.5" right="0.5" top="1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V39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35"/>
    <col collapsed="false" customWidth="true" hidden="false" outlineLevel="0" max="2" min="2" style="0" width="12.33"/>
    <col collapsed="false" customWidth="true" hidden="false" outlineLevel="0" max="4" min="4" style="0" width="10.65"/>
    <col collapsed="false" customWidth="true" hidden="false" outlineLevel="0" max="5" min="5" style="0" width="10.16"/>
    <col collapsed="false" customWidth="true" hidden="false" outlineLevel="0" max="6" min="6" style="0" width="7.34"/>
    <col collapsed="false" customWidth="true" hidden="false" outlineLevel="0" max="9" min="7" style="0" width="5.16"/>
    <col collapsed="false" customWidth="true" hidden="false" outlineLevel="0" max="10" min="10" style="0" width="3.33"/>
    <col collapsed="false" customWidth="true" hidden="false" outlineLevel="0" max="14" min="11" style="0" width="3.16"/>
    <col collapsed="false" customWidth="true" hidden="false" outlineLevel="0" max="15" min="15" style="0" width="29.33"/>
    <col collapsed="false" customWidth="true" hidden="false" outlineLevel="0" max="20" min="16" style="0" width="3.16"/>
    <col collapsed="false" customWidth="true" hidden="false" outlineLevel="0" max="21" min="21" style="0" width="8.33"/>
  </cols>
  <sheetData>
    <row r="1" customFormat="false" ht="18" hidden="false" customHeight="false" outlineLevel="0" collapsed="false">
      <c r="A1" s="1" t="s">
        <v>50</v>
      </c>
      <c r="B1" s="1" t="s">
        <v>51</v>
      </c>
      <c r="C1" s="2"/>
      <c r="D1" s="3" t="s">
        <v>2</v>
      </c>
      <c r="E1" s="4" t="n">
        <v>44084</v>
      </c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2.75" hidden="false" customHeight="false" outlineLevel="0" collapsed="false">
      <c r="A2" s="27" t="s">
        <v>52</v>
      </c>
      <c r="B2" s="2"/>
      <c r="C2" s="2"/>
      <c r="D2" s="2"/>
      <c r="E2" s="4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2.75" hidden="false" customHeight="false" outlineLevel="0" collapsed="false">
      <c r="A3" s="2" t="s">
        <v>53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Format="false" ht="12.75" hidden="false" customHeight="fals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customFormat="false" ht="12.75" hidden="false" customHeight="false" outlineLevel="0" collapsed="false">
      <c r="A5" s="2" t="s">
        <v>10</v>
      </c>
      <c r="B5" s="7"/>
      <c r="C5" s="7"/>
      <c r="D5" s="2"/>
      <c r="E5" s="2"/>
      <c r="F5" s="2"/>
      <c r="G5" s="3" t="s">
        <v>54</v>
      </c>
      <c r="H5" s="3" t="s">
        <v>55</v>
      </c>
      <c r="I5" s="2" t="s">
        <v>8</v>
      </c>
      <c r="J5" s="2"/>
      <c r="K5" s="2"/>
      <c r="L5" s="2"/>
      <c r="M5" s="2"/>
      <c r="N5" s="2"/>
      <c r="O5" s="2"/>
    </row>
    <row r="6" customFormat="false" ht="12.75" hidden="false" customHeight="false" outlineLevel="0" collapsed="false">
      <c r="A6" s="2" t="s">
        <v>11</v>
      </c>
      <c r="B6" s="9"/>
      <c r="C6" s="9"/>
      <c r="D6" s="2"/>
      <c r="E6" s="2"/>
      <c r="F6" s="8" t="n">
        <v>35</v>
      </c>
      <c r="G6" s="2" t="n">
        <v>1500</v>
      </c>
      <c r="H6" s="2" t="n">
        <v>1500</v>
      </c>
      <c r="I6" s="2"/>
      <c r="J6" s="2"/>
      <c r="K6" s="2"/>
      <c r="L6" s="2"/>
      <c r="M6" s="2"/>
      <c r="N6" s="2"/>
      <c r="O6" s="2"/>
    </row>
    <row r="7" customFormat="false" ht="12.75" hidden="false" customHeight="false" outlineLevel="0" collapsed="false">
      <c r="A7" s="2" t="s">
        <v>12</v>
      </c>
      <c r="B7" s="9"/>
      <c r="C7" s="9"/>
      <c r="D7" s="2"/>
      <c r="E7" s="2"/>
      <c r="F7" s="8" t="n">
        <v>35</v>
      </c>
      <c r="G7" s="2" t="n">
        <v>1950</v>
      </c>
      <c r="H7" s="2" t="n">
        <v>1950</v>
      </c>
      <c r="I7" s="2"/>
      <c r="J7" s="2"/>
      <c r="K7" s="2"/>
      <c r="L7" s="2"/>
      <c r="M7" s="2"/>
      <c r="N7" s="2"/>
      <c r="O7" s="2"/>
    </row>
    <row r="8" customFormat="false" ht="12.75" hidden="false" customHeight="false" outlineLevel="0" collapsed="false">
      <c r="A8" s="2" t="s">
        <v>13</v>
      </c>
      <c r="B8" s="9"/>
      <c r="C8" s="9"/>
      <c r="D8" s="2"/>
      <c r="E8" s="2"/>
      <c r="F8" s="8" t="n">
        <v>37.5</v>
      </c>
      <c r="G8" s="2" t="n">
        <v>2200</v>
      </c>
      <c r="H8" s="2" t="n">
        <v>2200</v>
      </c>
      <c r="I8" s="2"/>
      <c r="J8" s="2"/>
      <c r="K8" s="2"/>
      <c r="L8" s="2"/>
      <c r="M8" s="2"/>
      <c r="N8" s="2"/>
      <c r="O8" s="2"/>
    </row>
    <row r="9" customFormat="false" ht="12.75" hidden="false" customHeight="false" outlineLevel="0" collapsed="false">
      <c r="A9" s="2" t="s">
        <v>14</v>
      </c>
      <c r="B9" s="9"/>
      <c r="C9" s="9"/>
      <c r="D9" s="2"/>
      <c r="E9" s="2"/>
      <c r="F9" s="8" t="n">
        <v>38.5</v>
      </c>
      <c r="G9" s="2" t="n">
        <v>2300</v>
      </c>
      <c r="H9" s="2" t="n">
        <v>2200</v>
      </c>
      <c r="I9" s="2"/>
      <c r="J9" s="2"/>
      <c r="K9" s="2"/>
      <c r="L9" s="2"/>
      <c r="M9" s="2"/>
      <c r="N9" s="2"/>
      <c r="O9" s="2"/>
    </row>
    <row r="10" customFormat="false" ht="12.75" hidden="false" customHeight="false" outlineLevel="0" collapsed="false">
      <c r="A10" s="2" t="s">
        <v>15</v>
      </c>
      <c r="B10" s="9"/>
      <c r="C10" s="9"/>
      <c r="D10" s="2"/>
      <c r="E10" s="2"/>
      <c r="F10" s="8" t="n">
        <v>40.5</v>
      </c>
      <c r="G10" s="2" t="n">
        <v>2500</v>
      </c>
      <c r="H10" s="2" t="n">
        <v>2200</v>
      </c>
      <c r="I10" s="2"/>
      <c r="J10" s="2"/>
      <c r="K10" s="2"/>
      <c r="L10" s="2"/>
      <c r="M10" s="2"/>
      <c r="N10" s="2"/>
      <c r="O10" s="2"/>
    </row>
    <row r="11" customFormat="false" ht="12.75" hidden="false" customHeight="false" outlineLevel="0" collapsed="false">
      <c r="A11" s="2"/>
      <c r="B11" s="2"/>
      <c r="C11" s="2"/>
      <c r="D11" s="2"/>
      <c r="E11" s="2"/>
      <c r="F11" s="8" t="n">
        <v>40.5</v>
      </c>
      <c r="G11" s="2" t="n">
        <v>2500</v>
      </c>
      <c r="H11" s="2" t="n">
        <v>1500</v>
      </c>
      <c r="I11" s="2"/>
      <c r="J11" s="2"/>
      <c r="K11" s="2"/>
      <c r="L11" s="2"/>
      <c r="M11" s="2"/>
      <c r="N11" s="2"/>
      <c r="O11" s="2"/>
      <c r="V11" s="10"/>
    </row>
    <row r="12" customFormat="false" ht="12.75" hidden="false" customHeight="false" outlineLevel="0" collapsed="false">
      <c r="A12" s="2"/>
      <c r="B12" s="11" t="s">
        <v>16</v>
      </c>
      <c r="C12" s="11" t="s">
        <v>17</v>
      </c>
      <c r="D12" s="11" t="s">
        <v>18</v>
      </c>
      <c r="E12" s="5"/>
      <c r="F12" s="8" t="n">
        <v>41</v>
      </c>
      <c r="G12" s="2" t="n">
        <v>2550</v>
      </c>
      <c r="H12" s="2"/>
      <c r="I12" s="2"/>
      <c r="J12" s="2"/>
      <c r="K12" s="2"/>
      <c r="L12" s="2"/>
      <c r="M12" s="2"/>
      <c r="N12" s="2"/>
      <c r="O12" s="2"/>
    </row>
    <row r="13" customFormat="false" ht="12.75" hidden="false" customHeight="false" outlineLevel="0" collapsed="false">
      <c r="A13" s="2" t="s">
        <v>19</v>
      </c>
      <c r="B13" s="2" t="n">
        <v>1738.98</v>
      </c>
      <c r="C13" s="12" t="n">
        <v>42.78</v>
      </c>
      <c r="D13" s="12" t="n">
        <v>74401.14</v>
      </c>
      <c r="E13" s="12"/>
      <c r="F13" s="8" t="n">
        <v>47.25</v>
      </c>
      <c r="G13" s="2" t="n">
        <v>2550</v>
      </c>
      <c r="H13" s="2"/>
      <c r="I13" s="2"/>
      <c r="J13" s="2"/>
      <c r="K13" s="2"/>
      <c r="L13" s="2"/>
      <c r="M13" s="2"/>
      <c r="N13" s="2"/>
      <c r="O13" s="2"/>
    </row>
    <row r="14" customFormat="false" ht="12.75" hidden="false" customHeight="false" outlineLevel="0" collapsed="false">
      <c r="A14" s="2" t="s">
        <v>20</v>
      </c>
      <c r="B14" s="2"/>
      <c r="C14" s="12"/>
      <c r="D14" s="12"/>
      <c r="E14" s="12"/>
      <c r="F14" s="8" t="n">
        <v>47.25</v>
      </c>
      <c r="G14" s="2" t="n">
        <v>1500</v>
      </c>
      <c r="H14" s="2"/>
      <c r="I14" s="2"/>
      <c r="J14" s="2"/>
      <c r="K14" s="2"/>
      <c r="L14" s="2"/>
      <c r="M14" s="2"/>
      <c r="N14" s="2"/>
      <c r="O14" s="2"/>
    </row>
    <row r="15" customFormat="false" ht="12.75" hidden="false" customHeight="false" outlineLevel="0" collapsed="false">
      <c r="A15" s="2" t="s">
        <v>21</v>
      </c>
      <c r="B15" s="13"/>
      <c r="C15" s="12" t="n">
        <v>37</v>
      </c>
      <c r="D15" s="12" t="n">
        <f aca="false">B15*C15</f>
        <v>0</v>
      </c>
      <c r="E15" s="12"/>
      <c r="F15" s="8" t="n">
        <f aca="false">C27</f>
        <v>43.436688661995</v>
      </c>
      <c r="G15" s="2"/>
      <c r="H15" s="2"/>
      <c r="I15" s="2" t="n">
        <f aca="false">B27</f>
        <v>1760.98</v>
      </c>
      <c r="J15" s="2"/>
      <c r="K15" s="2"/>
      <c r="L15" s="2"/>
      <c r="M15" s="2"/>
      <c r="N15" s="2"/>
      <c r="O15" s="2"/>
    </row>
    <row r="16" customFormat="false" ht="12.75" hidden="false" customHeight="false" outlineLevel="0" collapsed="false">
      <c r="A16" s="2" t="s">
        <v>22</v>
      </c>
      <c r="B16" s="13"/>
      <c r="C16" s="12" t="n">
        <v>73</v>
      </c>
      <c r="D16" s="12" t="n">
        <f aca="false">B16*C16</f>
        <v>0</v>
      </c>
      <c r="E16" s="12"/>
      <c r="F16" s="12" t="n">
        <f aca="false">C28</f>
        <v>43.436688661995</v>
      </c>
      <c r="G16" s="2"/>
      <c r="H16" s="2"/>
      <c r="I16" s="2" t="n">
        <f aca="false">B28</f>
        <v>1760.98</v>
      </c>
      <c r="J16" s="2"/>
      <c r="K16" s="2"/>
      <c r="L16" s="2"/>
      <c r="M16" s="2"/>
      <c r="N16" s="2"/>
      <c r="O16" s="2"/>
    </row>
    <row r="17" customFormat="false" ht="12.75" hidden="false" customHeight="false" outlineLevel="0" collapsed="false">
      <c r="A17" s="2" t="s">
        <v>23</v>
      </c>
      <c r="B17" s="13"/>
      <c r="C17" s="12"/>
      <c r="D17" s="12"/>
      <c r="E17" s="1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customFormat="false" ht="12.75" hidden="false" customHeight="false" outlineLevel="0" collapsed="false">
      <c r="A18" s="20" t="s">
        <v>56</v>
      </c>
      <c r="B18" s="2" t="n">
        <f aca="false">B17*6</f>
        <v>0</v>
      </c>
      <c r="C18" s="12" t="n">
        <v>48</v>
      </c>
      <c r="D18" s="12" t="n">
        <f aca="false">B18*C18</f>
        <v>0</v>
      </c>
      <c r="E18" s="1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customFormat="false" ht="12.75" hidden="false" customHeight="false" outlineLevel="0" collapsed="false">
      <c r="A19" s="18" t="s">
        <v>57</v>
      </c>
      <c r="B19" s="2"/>
      <c r="C19" s="12"/>
      <c r="D19" s="12"/>
      <c r="E19" s="1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customFormat="false" ht="12.75" hidden="false" customHeight="false" outlineLevel="0" collapsed="false">
      <c r="A20" s="18" t="s">
        <v>58</v>
      </c>
      <c r="B20" s="2"/>
      <c r="C20" s="12"/>
      <c r="D20" s="12"/>
      <c r="E20" s="1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customFormat="false" ht="12.75" hidden="false" customHeight="false" outlineLevel="0" collapsed="false">
      <c r="A21" s="15" t="s">
        <v>28</v>
      </c>
      <c r="B21" s="13" t="n">
        <v>8</v>
      </c>
      <c r="C21" s="12"/>
      <c r="D21" s="12"/>
      <c r="E21" s="1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customFormat="false" ht="12.75" hidden="false" customHeight="false" outlineLevel="0" collapsed="false">
      <c r="A22" s="2" t="s">
        <v>59</v>
      </c>
      <c r="B22" s="2" t="n">
        <f aca="false">SUM(B23:B26)</f>
        <v>22</v>
      </c>
      <c r="C22" s="12" t="n">
        <v>95</v>
      </c>
      <c r="D22" s="12" t="n">
        <f aca="false">B22*C22</f>
        <v>2090</v>
      </c>
      <c r="E22" s="1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customFormat="false" ht="12.75" hidden="false" customHeight="false" outlineLevel="0" collapsed="false">
      <c r="A23" s="18" t="s">
        <v>31</v>
      </c>
      <c r="B23" s="17" t="n">
        <v>8</v>
      </c>
      <c r="C23" s="12"/>
      <c r="D23" s="12"/>
      <c r="E23" s="1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customFormat="false" ht="12.75" hidden="false" customHeight="false" outlineLevel="0" collapsed="false">
      <c r="A24" s="18" t="s">
        <v>32</v>
      </c>
      <c r="B24" s="17" t="n">
        <v>4</v>
      </c>
      <c r="C24" s="12"/>
      <c r="D24" s="12"/>
      <c r="E24" s="1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customFormat="false" ht="12.75" hidden="false" customHeight="false" outlineLevel="0" collapsed="false">
      <c r="A25" s="19" t="s">
        <v>33</v>
      </c>
      <c r="B25" s="17" t="n">
        <v>10</v>
      </c>
      <c r="C25" s="12"/>
      <c r="D25" s="12"/>
      <c r="E25" s="1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customFormat="false" ht="12.75" hidden="false" customHeight="false" outlineLevel="0" collapsed="false">
      <c r="A26" s="18" t="s">
        <v>34</v>
      </c>
      <c r="B26" s="16"/>
      <c r="C26" s="12"/>
      <c r="D26" s="12"/>
      <c r="E26" s="1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customFormat="false" ht="12.75" hidden="false" customHeight="false" outlineLevel="0" collapsed="false">
      <c r="A27" s="2" t="s">
        <v>37</v>
      </c>
      <c r="B27" s="2" t="n">
        <f aca="false">SUM(B13:B22)-B17-B21</f>
        <v>1760.98</v>
      </c>
      <c r="C27" s="12" t="n">
        <f aca="false">D27/B27</f>
        <v>43.436688661995</v>
      </c>
      <c r="D27" s="12" t="n">
        <f aca="false">SUM(D13:D26)</f>
        <v>76491.14</v>
      </c>
      <c r="E27" s="1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customFormat="false" ht="12.75" hidden="false" customHeight="false" outlineLevel="0" collapsed="false">
      <c r="A28" s="2" t="s">
        <v>38</v>
      </c>
      <c r="B28" s="2" t="n">
        <f aca="false">B27-B18</f>
        <v>1760.98</v>
      </c>
      <c r="C28" s="12" t="n">
        <f aca="false">D28/B28</f>
        <v>43.436688661995</v>
      </c>
      <c r="D28" s="12" t="n">
        <f aca="false">D27-D18</f>
        <v>76491.14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customFormat="false" ht="12.75" hidden="false" customHeight="false" outlineLevel="0" collapsed="false">
      <c r="A29" s="22" t="s">
        <v>60</v>
      </c>
      <c r="B29" s="22" t="n">
        <v>2550</v>
      </c>
      <c r="C29" s="22" t="n">
        <v>47.3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customFormat="false" ht="12.75" hidden="false" customHeight="false" outlineLevel="0" collapsed="false">
      <c r="A30" s="21" t="s">
        <v>42</v>
      </c>
      <c r="B30" s="21" t="n">
        <f aca="false">B13</f>
        <v>1738.98</v>
      </c>
      <c r="C30" s="21" t="n">
        <v>35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customFormat="false" ht="12.75" hidden="false" customHeight="false" outlineLevel="0" collapsed="false">
      <c r="A31" s="2" t="s">
        <v>45</v>
      </c>
      <c r="B31" s="8" t="n">
        <f aca="false">B29-B27</f>
        <v>789.02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customFormat="false" ht="12.75" hidden="false" customHeight="false" outlineLevel="0" collapsed="false">
      <c r="A32" s="20" t="s">
        <v>49</v>
      </c>
      <c r="B32" s="8" t="n">
        <f aca="false">(B17-B21)/B21</f>
        <v>-1</v>
      </c>
      <c r="C32" s="2"/>
      <c r="D32" s="2"/>
      <c r="E32" s="2" t="s">
        <v>39</v>
      </c>
      <c r="F32" s="2"/>
      <c r="G32" s="2"/>
      <c r="H32" s="2"/>
      <c r="I32" s="2"/>
      <c r="J32" s="2"/>
      <c r="K32" s="2"/>
      <c r="L32" s="2"/>
      <c r="M32" s="2"/>
      <c r="N32" s="2"/>
      <c r="O32" s="2"/>
    </row>
    <row r="33" customFormat="false" ht="12.75" hidden="false" customHeight="false" outlineLevel="0" collapsed="false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customFormat="false" ht="12.75" hidden="false" customHeight="false" outlineLevel="0" collapsed="false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customFormat="false" ht="12.75" hidden="false" customHeight="false" outlineLevel="0" collapsed="false">
      <c r="F35" s="2"/>
      <c r="G35" s="2"/>
      <c r="H35" s="2"/>
      <c r="I35" s="2"/>
    </row>
    <row r="36" customFormat="false" ht="12.75" hidden="false" customHeight="false" outlineLevel="0" collapsed="false"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</row>
    <row r="38" customFormat="false" ht="12.75" hidden="false" customHeight="false" outlineLevel="0" collapsed="false">
      <c r="G38" s="24"/>
      <c r="H38" s="24"/>
      <c r="I38" s="24"/>
    </row>
    <row r="39" customFormat="false" ht="12.75" hidden="false" customHeight="false" outlineLevel="0" collapsed="false">
      <c r="C39" s="28"/>
    </row>
  </sheetData>
  <sheetProtection sheet="true" objects="true" scenarios="true"/>
  <mergeCells count="6">
    <mergeCell ref="B5:C5"/>
    <mergeCell ref="B6:C6"/>
    <mergeCell ref="B7:C7"/>
    <mergeCell ref="B8:C8"/>
    <mergeCell ref="B9:C9"/>
    <mergeCell ref="B10:C10"/>
  </mergeCells>
  <conditionalFormatting sqref="B31">
    <cfRule type="cellIs" priority="2" operator="lessThan" aboveAverage="0" equalAverage="0" bottom="0" percent="0" rank="0" text="" dxfId="5">
      <formula>0</formula>
    </cfRule>
    <cfRule type="expression" priority="3" aboveAverage="0" equalAverage="0" bottom="0" percent="0" rank="0" text="" dxfId="6">
      <formula>"&lt;0"</formula>
    </cfRule>
  </conditionalFormatting>
  <conditionalFormatting sqref="B31">
    <cfRule type="cellIs" priority="4" operator="lessThan" aboveAverage="0" equalAverage="0" bottom="0" percent="0" rank="0" text="" dxfId="7">
      <formula>0</formula>
    </cfRule>
    <cfRule type="cellIs" priority="5" operator="lessThan" aboveAverage="0" equalAverage="0" bottom="0" percent="0" rank="0" text="" dxfId="8">
      <formula>0</formula>
    </cfRule>
    <cfRule type="cellIs" priority="6" operator="lessThan" aboveAverage="0" equalAverage="0" bottom="0" percent="0" rank="0" text="" dxfId="9">
      <formula>-127.1</formula>
    </cfRule>
    <cfRule type="cellIs" priority="7" operator="lessThan" aboveAverage="0" equalAverage="0" bottom="0" percent="0" rank="0" text="" dxfId="10">
      <formula>0</formula>
    </cfRule>
    <cfRule type="expression" priority="8" aboveAverage="0" equalAverage="0" bottom="0" percent="0" rank="0" text="" dxfId="11">
      <formula>"&lt;0"</formula>
    </cfRule>
  </conditionalFormatting>
  <conditionalFormatting sqref="B31">
    <cfRule type="cellIs" priority="9" operator="lessThan" aboveAverage="0" equalAverage="0" bottom="0" percent="0" rank="0" text="" dxfId="12">
      <formula>0</formula>
    </cfRule>
    <cfRule type="cellIs" priority="10" operator="lessThan" aboveAverage="0" equalAverage="0" bottom="0" percent="0" rank="0" text="" dxfId="13">
      <formula>0</formula>
    </cfRule>
    <cfRule type="cellIs" priority="11" operator="lessThan" aboveAverage="0" equalAverage="0" bottom="0" percent="0" rank="0" text="" dxfId="14">
      <formula>-127.1</formula>
    </cfRule>
    <cfRule type="cellIs" priority="12" operator="lessThan" aboveAverage="0" equalAverage="0" bottom="0" percent="0" rank="0" text="" dxfId="15">
      <formula>0</formula>
    </cfRule>
    <cfRule type="expression" priority="13" aboveAverage="0" equalAverage="0" bottom="0" percent="0" rank="0" text="" dxfId="16">
      <formula>"&lt;0"</formula>
    </cfRule>
  </conditionalFormatting>
  <printOptions headings="false" gridLines="false" gridLinesSet="true" horizontalCentered="false" verticalCentered="false"/>
  <pageMargins left="0.5" right="0.5" top="1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V39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35"/>
    <col collapsed="false" customWidth="true" hidden="false" outlineLevel="0" max="2" min="2" style="0" width="12.33"/>
    <col collapsed="false" customWidth="true" hidden="false" outlineLevel="0" max="4" min="4" style="0" width="10.65"/>
    <col collapsed="false" customWidth="true" hidden="false" outlineLevel="0" max="5" min="5" style="0" width="10.16"/>
    <col collapsed="false" customWidth="true" hidden="false" outlineLevel="0" max="6" min="6" style="0" width="7.34"/>
    <col collapsed="false" customWidth="true" hidden="false" outlineLevel="0" max="9" min="7" style="0" width="5.16"/>
    <col collapsed="false" customWidth="true" hidden="false" outlineLevel="0" max="10" min="10" style="0" width="3.33"/>
    <col collapsed="false" customWidth="true" hidden="false" outlineLevel="0" max="14" min="11" style="0" width="3.16"/>
    <col collapsed="false" customWidth="true" hidden="false" outlineLevel="0" max="15" min="15" style="0" width="28.84"/>
    <col collapsed="false" customWidth="true" hidden="false" outlineLevel="0" max="20" min="16" style="0" width="3.16"/>
    <col collapsed="false" customWidth="true" hidden="false" outlineLevel="0" max="21" min="21" style="0" width="8.33"/>
  </cols>
  <sheetData>
    <row r="1" customFormat="false" ht="18" hidden="false" customHeight="false" outlineLevel="0" collapsed="false">
      <c r="A1" s="1" t="s">
        <v>61</v>
      </c>
      <c r="B1" s="1" t="s">
        <v>62</v>
      </c>
      <c r="C1" s="2"/>
      <c r="D1" s="3" t="s">
        <v>2</v>
      </c>
      <c r="E1" s="4" t="n">
        <v>43470</v>
      </c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2.75" hidden="false" customHeight="false" outlineLevel="0" collapsed="false">
      <c r="A2" s="5" t="s">
        <v>63</v>
      </c>
      <c r="B2" s="2"/>
      <c r="C2" s="2"/>
      <c r="D2" s="2"/>
      <c r="E2" s="4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2.75" hidden="false" customHeight="false" outlineLevel="0" collapsed="false">
      <c r="A3" s="2" t="s">
        <v>64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Format="false" ht="12.75" hidden="false" customHeight="false" outlineLevel="0" collapsed="false">
      <c r="A4" s="2"/>
      <c r="B4" s="2"/>
      <c r="C4" s="2"/>
      <c r="D4" s="2"/>
      <c r="E4" s="2"/>
      <c r="F4" s="2"/>
      <c r="G4" s="3" t="s">
        <v>54</v>
      </c>
      <c r="H4" s="3" t="s">
        <v>55</v>
      </c>
      <c r="I4" s="2" t="s">
        <v>8</v>
      </c>
      <c r="J4" s="2"/>
      <c r="K4" s="2"/>
      <c r="L4" s="2"/>
      <c r="M4" s="2"/>
      <c r="N4" s="2"/>
      <c r="O4" s="2"/>
    </row>
    <row r="5" customFormat="false" ht="12.75" hidden="false" customHeight="false" outlineLevel="0" collapsed="false">
      <c r="A5" s="2" t="s">
        <v>10</v>
      </c>
      <c r="B5" s="7"/>
      <c r="C5" s="7"/>
      <c r="D5" s="2"/>
      <c r="E5" s="2"/>
      <c r="F5" s="8" t="n">
        <v>35</v>
      </c>
      <c r="G5" s="2" t="n">
        <v>1500</v>
      </c>
      <c r="H5" s="2" t="n">
        <v>1500</v>
      </c>
      <c r="I5" s="2"/>
      <c r="J5" s="2"/>
      <c r="K5" s="2"/>
      <c r="L5" s="2"/>
      <c r="M5" s="2"/>
      <c r="N5" s="2"/>
      <c r="O5" s="2"/>
    </row>
    <row r="6" customFormat="false" ht="12.75" hidden="false" customHeight="false" outlineLevel="0" collapsed="false">
      <c r="A6" s="2" t="s">
        <v>11</v>
      </c>
      <c r="B6" s="9"/>
      <c r="C6" s="9"/>
      <c r="D6" s="2"/>
      <c r="E6" s="2"/>
      <c r="F6" s="8" t="n">
        <v>35</v>
      </c>
      <c r="G6" s="2" t="n">
        <v>1950</v>
      </c>
      <c r="H6" s="2" t="n">
        <v>1950</v>
      </c>
      <c r="I6" s="2"/>
      <c r="J6" s="2"/>
      <c r="K6" s="2"/>
      <c r="L6" s="2"/>
      <c r="M6" s="2"/>
      <c r="N6" s="2"/>
      <c r="O6" s="2"/>
    </row>
    <row r="7" customFormat="false" ht="12.75" hidden="false" customHeight="false" outlineLevel="0" collapsed="false">
      <c r="A7" s="2" t="s">
        <v>12</v>
      </c>
      <c r="B7" s="9"/>
      <c r="C7" s="9"/>
      <c r="D7" s="2"/>
      <c r="E7" s="2"/>
      <c r="F7" s="8" t="n">
        <v>36.5</v>
      </c>
      <c r="G7" s="2" t="n">
        <v>2100</v>
      </c>
      <c r="H7" s="2" t="n">
        <v>2100</v>
      </c>
      <c r="I7" s="2"/>
      <c r="J7" s="2"/>
      <c r="K7" s="2"/>
      <c r="L7" s="2"/>
      <c r="M7" s="2"/>
      <c r="N7" s="2"/>
      <c r="O7" s="2"/>
    </row>
    <row r="8" customFormat="false" ht="12.75" hidden="false" customHeight="false" outlineLevel="0" collapsed="false">
      <c r="A8" s="2" t="s">
        <v>13</v>
      </c>
      <c r="B8" s="9"/>
      <c r="C8" s="9"/>
      <c r="D8" s="2"/>
      <c r="E8" s="2"/>
      <c r="F8" s="8" t="n">
        <v>40.5</v>
      </c>
      <c r="G8" s="2" t="n">
        <v>2500</v>
      </c>
      <c r="H8" s="2" t="n">
        <v>2100</v>
      </c>
      <c r="I8" s="2"/>
      <c r="J8" s="2"/>
      <c r="K8" s="2"/>
      <c r="L8" s="2"/>
      <c r="M8" s="2"/>
      <c r="N8" s="2"/>
      <c r="O8" s="2"/>
    </row>
    <row r="9" customFormat="false" ht="12.75" hidden="false" customHeight="false" outlineLevel="0" collapsed="false">
      <c r="A9" s="2" t="s">
        <v>14</v>
      </c>
      <c r="B9" s="9"/>
      <c r="C9" s="9"/>
      <c r="D9" s="2"/>
      <c r="E9" s="2"/>
      <c r="F9" s="8" t="n">
        <v>40.5</v>
      </c>
      <c r="G9" s="2" t="n">
        <v>2500</v>
      </c>
      <c r="H9" s="2" t="n">
        <v>1500</v>
      </c>
      <c r="I9" s="2"/>
      <c r="J9" s="2"/>
      <c r="K9" s="2"/>
      <c r="L9" s="2"/>
      <c r="M9" s="2"/>
      <c r="N9" s="2"/>
      <c r="O9" s="2"/>
    </row>
    <row r="10" customFormat="false" ht="12.75" hidden="false" customHeight="false" outlineLevel="0" collapsed="false">
      <c r="A10" s="2" t="s">
        <v>15</v>
      </c>
      <c r="B10" s="9"/>
      <c r="C10" s="9"/>
      <c r="D10" s="2"/>
      <c r="E10" s="2"/>
      <c r="F10" s="8" t="n">
        <v>41</v>
      </c>
      <c r="G10" s="2" t="n">
        <v>2550</v>
      </c>
      <c r="H10" s="2"/>
      <c r="I10" s="2"/>
      <c r="J10" s="2"/>
      <c r="K10" s="2"/>
      <c r="L10" s="2"/>
      <c r="M10" s="2"/>
      <c r="N10" s="2"/>
      <c r="O10" s="2"/>
    </row>
    <row r="11" customFormat="false" ht="12.75" hidden="false" customHeight="false" outlineLevel="0" collapsed="false">
      <c r="A11" s="2"/>
      <c r="B11" s="2"/>
      <c r="C11" s="2"/>
      <c r="D11" s="2"/>
      <c r="E11" s="2"/>
      <c r="F11" s="8" t="n">
        <v>47.25</v>
      </c>
      <c r="G11" s="2" t="n">
        <v>2550</v>
      </c>
      <c r="H11" s="2"/>
      <c r="I11" s="2"/>
      <c r="J11" s="2"/>
      <c r="K11" s="2"/>
      <c r="L11" s="2"/>
      <c r="M11" s="2"/>
      <c r="N11" s="2"/>
      <c r="O11" s="2"/>
      <c r="V11" s="10"/>
    </row>
    <row r="12" customFormat="false" ht="12.75" hidden="false" customHeight="false" outlineLevel="0" collapsed="false">
      <c r="A12" s="2"/>
      <c r="B12" s="11" t="s">
        <v>16</v>
      </c>
      <c r="C12" s="11" t="s">
        <v>17</v>
      </c>
      <c r="D12" s="11" t="s">
        <v>18</v>
      </c>
      <c r="E12" s="5"/>
      <c r="F12" s="8" t="n">
        <v>47.25</v>
      </c>
      <c r="G12" s="2" t="n">
        <v>1500</v>
      </c>
      <c r="H12" s="2"/>
      <c r="I12" s="2"/>
      <c r="J12" s="2"/>
      <c r="K12" s="2"/>
      <c r="L12" s="2"/>
      <c r="M12" s="2"/>
      <c r="N12" s="2"/>
      <c r="O12" s="2"/>
    </row>
    <row r="13" customFormat="false" ht="12.75" hidden="false" customHeight="false" outlineLevel="0" collapsed="false">
      <c r="A13" s="2" t="s">
        <v>19</v>
      </c>
      <c r="B13" s="2" t="n">
        <v>1569.19</v>
      </c>
      <c r="C13" s="12" t="n">
        <v>37.65</v>
      </c>
      <c r="D13" s="12" t="n">
        <v>59079.24</v>
      </c>
      <c r="E13" s="12"/>
      <c r="F13" s="12" t="n">
        <f aca="false">C27</f>
        <v>38.4424487333379</v>
      </c>
      <c r="G13" s="2"/>
      <c r="H13" s="2"/>
      <c r="I13" s="2" t="n">
        <f aca="false">B27</f>
        <v>1591.19</v>
      </c>
      <c r="J13" s="2"/>
      <c r="K13" s="2"/>
      <c r="L13" s="2"/>
      <c r="M13" s="2"/>
      <c r="N13" s="2"/>
      <c r="O13" s="2"/>
    </row>
    <row r="14" customFormat="false" ht="12.75" hidden="false" customHeight="false" outlineLevel="0" collapsed="false">
      <c r="A14" s="2" t="s">
        <v>20</v>
      </c>
      <c r="B14" s="2"/>
      <c r="C14" s="12"/>
      <c r="D14" s="12"/>
      <c r="E14" s="12"/>
      <c r="F14" s="12" t="n">
        <f aca="false">C28</f>
        <v>38.4424487333379</v>
      </c>
      <c r="G14" s="2"/>
      <c r="H14" s="2"/>
      <c r="I14" s="2" t="n">
        <f aca="false">B28</f>
        <v>1591.19</v>
      </c>
      <c r="J14" s="2"/>
      <c r="K14" s="2"/>
      <c r="L14" s="2"/>
      <c r="M14" s="2"/>
      <c r="N14" s="2"/>
      <c r="O14" s="2"/>
    </row>
    <row r="15" customFormat="false" ht="12.75" hidden="false" customHeight="false" outlineLevel="0" collapsed="false">
      <c r="A15" s="2" t="s">
        <v>21</v>
      </c>
      <c r="B15" s="13"/>
      <c r="C15" s="12" t="n">
        <v>37.06</v>
      </c>
      <c r="D15" s="12" t="n">
        <f aca="false">B15*C15</f>
        <v>0</v>
      </c>
      <c r="E15" s="1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customFormat="false" ht="12.75" hidden="false" customHeight="false" outlineLevel="0" collapsed="false">
      <c r="A16" s="2" t="s">
        <v>22</v>
      </c>
      <c r="B16" s="13"/>
      <c r="C16" s="12" t="n">
        <v>72.94</v>
      </c>
      <c r="D16" s="12" t="n">
        <f aca="false">B16*C16</f>
        <v>0</v>
      </c>
      <c r="E16" s="1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customFormat="false" ht="12.75" hidden="false" customHeight="false" outlineLevel="0" collapsed="false">
      <c r="A17" s="2" t="s">
        <v>23</v>
      </c>
      <c r="B17" s="13"/>
      <c r="C17" s="12"/>
      <c r="D17" s="12"/>
      <c r="E17" s="1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customFormat="false" ht="12.75" hidden="false" customHeight="false" outlineLevel="0" collapsed="false">
      <c r="A18" s="20" t="s">
        <v>56</v>
      </c>
      <c r="B18" s="2" t="n">
        <f aca="false">B17*6</f>
        <v>0</v>
      </c>
      <c r="C18" s="12" t="n">
        <v>47.92</v>
      </c>
      <c r="D18" s="12" t="n">
        <f aca="false">B18*C18</f>
        <v>0</v>
      </c>
      <c r="E18" s="1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customFormat="false" ht="12.75" hidden="false" customHeight="false" outlineLevel="0" collapsed="false">
      <c r="A19" s="18" t="s">
        <v>65</v>
      </c>
      <c r="B19" s="2"/>
      <c r="C19" s="12"/>
      <c r="D19" s="12"/>
      <c r="E19" s="1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customFormat="false" ht="12.75" hidden="false" customHeight="false" outlineLevel="0" collapsed="false">
      <c r="A20" s="18"/>
      <c r="B20" s="2"/>
      <c r="C20" s="12"/>
      <c r="D20" s="12"/>
      <c r="E20" s="1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customFormat="false" ht="12.75" hidden="false" customHeight="false" outlineLevel="0" collapsed="false">
      <c r="A21" s="15" t="s">
        <v>28</v>
      </c>
      <c r="B21" s="13" t="n">
        <v>8</v>
      </c>
      <c r="C21" s="12"/>
      <c r="D21" s="12"/>
      <c r="E21" s="1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customFormat="false" ht="12.75" hidden="false" customHeight="false" outlineLevel="0" collapsed="false">
      <c r="A22" s="2" t="s">
        <v>59</v>
      </c>
      <c r="B22" s="2" t="n">
        <f aca="false">SUM(B23:B26)</f>
        <v>22</v>
      </c>
      <c r="C22" s="12" t="n">
        <v>95</v>
      </c>
      <c r="D22" s="12" t="n">
        <f aca="false">B22*C22</f>
        <v>2090</v>
      </c>
      <c r="E22" s="1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customFormat="false" ht="12.75" hidden="false" customHeight="false" outlineLevel="0" collapsed="false">
      <c r="A23" s="18" t="s">
        <v>31</v>
      </c>
      <c r="B23" s="17" t="n">
        <v>8</v>
      </c>
      <c r="C23" s="12"/>
      <c r="D23" s="12"/>
      <c r="E23" s="1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customFormat="false" ht="12.75" hidden="false" customHeight="false" outlineLevel="0" collapsed="false">
      <c r="A24" s="18" t="s">
        <v>32</v>
      </c>
      <c r="B24" s="17" t="n">
        <v>4</v>
      </c>
      <c r="C24" s="12"/>
      <c r="D24" s="12"/>
      <c r="E24" s="1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customFormat="false" ht="12.75" hidden="false" customHeight="false" outlineLevel="0" collapsed="false">
      <c r="A25" s="19" t="s">
        <v>33</v>
      </c>
      <c r="B25" s="17" t="n">
        <v>10</v>
      </c>
      <c r="C25" s="12"/>
      <c r="D25" s="12"/>
      <c r="E25" s="1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customFormat="false" ht="12.75" hidden="false" customHeight="false" outlineLevel="0" collapsed="false">
      <c r="A26" s="18" t="s">
        <v>34</v>
      </c>
      <c r="B26" s="16"/>
      <c r="C26" s="12"/>
      <c r="D26" s="12"/>
      <c r="E26" s="1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customFormat="false" ht="12.75" hidden="false" customHeight="false" outlineLevel="0" collapsed="false">
      <c r="A27" s="2" t="s">
        <v>37</v>
      </c>
      <c r="B27" s="2" t="n">
        <f aca="false">SUM(B13:B22)-B17-B21</f>
        <v>1591.19</v>
      </c>
      <c r="C27" s="12" t="n">
        <f aca="false">D27/B27</f>
        <v>38.4424487333379</v>
      </c>
      <c r="D27" s="12" t="n">
        <f aca="false">SUM(D13:D26)</f>
        <v>61169.24</v>
      </c>
      <c r="E27" s="1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customFormat="false" ht="12.75" hidden="false" customHeight="false" outlineLevel="0" collapsed="false">
      <c r="A28" s="2" t="s">
        <v>38</v>
      </c>
      <c r="B28" s="2" t="n">
        <f aca="false">B27-B18</f>
        <v>1591.19</v>
      </c>
      <c r="C28" s="12" t="n">
        <f aca="false">D28/B28</f>
        <v>38.4424487333379</v>
      </c>
      <c r="D28" s="12" t="n">
        <f aca="false">D27-D18</f>
        <v>61169.24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customFormat="false" ht="12.75" hidden="false" customHeight="false" outlineLevel="0" collapsed="false">
      <c r="A29" s="22" t="s">
        <v>60</v>
      </c>
      <c r="B29" s="22" t="n">
        <v>2550</v>
      </c>
      <c r="C29" s="22" t="n">
        <v>47.3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customFormat="false" ht="12.75" hidden="false" customHeight="false" outlineLevel="0" collapsed="false">
      <c r="A30" s="21" t="s">
        <v>42</v>
      </c>
      <c r="B30" s="21" t="n">
        <f aca="false">B13</f>
        <v>1569.19</v>
      </c>
      <c r="C30" s="21" t="n">
        <v>35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customFormat="false" ht="12.75" hidden="false" customHeight="false" outlineLevel="0" collapsed="false">
      <c r="A31" s="2" t="s">
        <v>45</v>
      </c>
      <c r="B31" s="8" t="n">
        <f aca="false">B29-B27</f>
        <v>958.81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customFormat="false" ht="12.75" hidden="false" customHeight="false" outlineLevel="0" collapsed="false">
      <c r="A32" s="20" t="s">
        <v>49</v>
      </c>
      <c r="B32" s="8" t="n">
        <f aca="false">(B17-B21)/B21</f>
        <v>-1</v>
      </c>
      <c r="C32" s="2"/>
      <c r="D32" s="2"/>
      <c r="E32" s="2" t="s">
        <v>39</v>
      </c>
      <c r="F32" s="2"/>
      <c r="G32" s="2"/>
      <c r="H32" s="2"/>
      <c r="I32" s="2"/>
      <c r="J32" s="2"/>
      <c r="K32" s="2"/>
      <c r="L32" s="2"/>
      <c r="M32" s="2"/>
      <c r="N32" s="2"/>
      <c r="O32" s="2"/>
    </row>
    <row r="33" customFormat="false" ht="12.75" hidden="false" customHeight="false" outlineLevel="0" collapsed="false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customFormat="false" ht="12.75" hidden="false" customHeight="false" outlineLevel="0" collapsed="false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6" customFormat="false" ht="12.75" hidden="false" customHeight="false" outlineLevel="0" collapsed="false"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</row>
    <row r="39" customFormat="false" ht="12.75" hidden="false" customHeight="false" outlineLevel="0" collapsed="false">
      <c r="C39" s="28"/>
    </row>
  </sheetData>
  <sheetProtection sheet="true" objects="true" scenarios="true"/>
  <mergeCells count="6">
    <mergeCell ref="B5:C5"/>
    <mergeCell ref="B6:C6"/>
    <mergeCell ref="B7:C7"/>
    <mergeCell ref="B8:C8"/>
    <mergeCell ref="B9:C9"/>
    <mergeCell ref="B10:C10"/>
  </mergeCells>
  <conditionalFormatting sqref="B31">
    <cfRule type="cellIs" priority="2" operator="lessThan" aboveAverage="0" equalAverage="0" bottom="0" percent="0" rank="0" text="" dxfId="17">
      <formula>0</formula>
    </cfRule>
    <cfRule type="expression" priority="3" aboveAverage="0" equalAverage="0" bottom="0" percent="0" rank="0" text="" dxfId="18">
      <formula>"&lt;0"</formula>
    </cfRule>
  </conditionalFormatting>
  <conditionalFormatting sqref="B31">
    <cfRule type="cellIs" priority="4" operator="lessThan" aboveAverage="0" equalAverage="0" bottom="0" percent="0" rank="0" text="" dxfId="19">
      <formula>0</formula>
    </cfRule>
    <cfRule type="cellIs" priority="5" operator="lessThan" aboveAverage="0" equalAverage="0" bottom="0" percent="0" rank="0" text="" dxfId="20">
      <formula>0</formula>
    </cfRule>
    <cfRule type="cellIs" priority="6" operator="lessThan" aboveAverage="0" equalAverage="0" bottom="0" percent="0" rank="0" text="" dxfId="21">
      <formula>-127.1</formula>
    </cfRule>
    <cfRule type="cellIs" priority="7" operator="lessThan" aboveAverage="0" equalAverage="0" bottom="0" percent="0" rank="0" text="" dxfId="22">
      <formula>0</formula>
    </cfRule>
    <cfRule type="expression" priority="8" aboveAverage="0" equalAverage="0" bottom="0" percent="0" rank="0" text="" dxfId="23">
      <formula>"&lt;0"</formula>
    </cfRule>
  </conditionalFormatting>
  <conditionalFormatting sqref="B31">
    <cfRule type="cellIs" priority="9" operator="lessThan" aboveAverage="0" equalAverage="0" bottom="0" percent="0" rank="0" text="" dxfId="24">
      <formula>0</formula>
    </cfRule>
    <cfRule type="cellIs" priority="10" operator="lessThan" aboveAverage="0" equalAverage="0" bottom="0" percent="0" rank="0" text="" dxfId="25">
      <formula>0</formula>
    </cfRule>
    <cfRule type="cellIs" priority="11" operator="lessThan" aboveAverage="0" equalAverage="0" bottom="0" percent="0" rank="0" text="" dxfId="26">
      <formula>-127.1</formula>
    </cfRule>
    <cfRule type="cellIs" priority="12" operator="lessThan" aboveAverage="0" equalAverage="0" bottom="0" percent="0" rank="0" text="" dxfId="27">
      <formula>0</formula>
    </cfRule>
    <cfRule type="expression" priority="13" aboveAverage="0" equalAverage="0" bottom="0" percent="0" rank="0" text="" dxfId="28">
      <formula>"&lt;0"</formula>
    </cfRule>
  </conditionalFormatting>
  <printOptions headings="false" gridLines="false" gridLinesSet="true" horizontalCentered="false" verticalCentered="false"/>
  <pageMargins left="0.5" right="0.5" top="1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V39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35"/>
    <col collapsed="false" customWidth="true" hidden="false" outlineLevel="0" max="2" min="2" style="0" width="12.33"/>
    <col collapsed="false" customWidth="true" hidden="false" outlineLevel="0" max="4" min="4" style="0" width="10.65"/>
    <col collapsed="false" customWidth="true" hidden="false" outlineLevel="0" max="5" min="5" style="0" width="10.16"/>
    <col collapsed="false" customWidth="true" hidden="false" outlineLevel="0" max="6" min="6" style="0" width="7.34"/>
    <col collapsed="false" customWidth="true" hidden="false" outlineLevel="0" max="9" min="7" style="0" width="5.16"/>
    <col collapsed="false" customWidth="true" hidden="false" outlineLevel="0" max="10" min="10" style="0" width="3.33"/>
    <col collapsed="false" customWidth="true" hidden="false" outlineLevel="0" max="14" min="11" style="0" width="3.16"/>
    <col collapsed="false" customWidth="true" hidden="false" outlineLevel="0" max="15" min="15" style="0" width="29.33"/>
    <col collapsed="false" customWidth="true" hidden="false" outlineLevel="0" max="20" min="16" style="0" width="3.16"/>
    <col collapsed="false" customWidth="true" hidden="false" outlineLevel="0" max="21" min="21" style="0" width="8.33"/>
  </cols>
  <sheetData>
    <row r="1" customFormat="false" ht="18" hidden="false" customHeight="false" outlineLevel="0" collapsed="false">
      <c r="A1" s="1" t="s">
        <v>66</v>
      </c>
      <c r="B1" s="1" t="s">
        <v>67</v>
      </c>
      <c r="C1" s="2"/>
      <c r="D1" s="3" t="s">
        <v>2</v>
      </c>
      <c r="E1" s="4" t="n">
        <v>45348</v>
      </c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2.75" hidden="false" customHeight="false" outlineLevel="0" collapsed="false">
      <c r="A2" s="27" t="s">
        <v>68</v>
      </c>
      <c r="B2" s="2"/>
      <c r="C2" s="2"/>
      <c r="D2" s="2"/>
      <c r="E2" s="4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2.75" hidden="false" customHeight="false" outlineLevel="0" collapsed="false">
      <c r="A3" s="2" t="s">
        <v>53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Format="false" ht="12.75" hidden="false" customHeight="fals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customFormat="false" ht="12.75" hidden="false" customHeight="false" outlineLevel="0" collapsed="false">
      <c r="A5" s="2" t="s">
        <v>10</v>
      </c>
      <c r="B5" s="7"/>
      <c r="C5" s="7"/>
      <c r="D5" s="2"/>
      <c r="E5" s="2"/>
      <c r="F5" s="2"/>
      <c r="G5" s="3" t="s">
        <v>54</v>
      </c>
      <c r="H5" s="3" t="s">
        <v>55</v>
      </c>
      <c r="I5" s="2" t="s">
        <v>8</v>
      </c>
      <c r="J5" s="2"/>
      <c r="K5" s="2"/>
      <c r="L5" s="2"/>
      <c r="M5" s="2"/>
      <c r="N5" s="2"/>
      <c r="O5" s="2"/>
    </row>
    <row r="6" customFormat="false" ht="12.75" hidden="false" customHeight="false" outlineLevel="0" collapsed="false">
      <c r="A6" s="2" t="s">
        <v>11</v>
      </c>
      <c r="B6" s="9"/>
      <c r="C6" s="9"/>
      <c r="D6" s="2"/>
      <c r="E6" s="2"/>
      <c r="F6" s="8" t="n">
        <v>35</v>
      </c>
      <c r="G6" s="2" t="n">
        <v>1500</v>
      </c>
      <c r="H6" s="2" t="n">
        <v>1500</v>
      </c>
      <c r="I6" s="2"/>
      <c r="J6" s="2"/>
      <c r="K6" s="2"/>
      <c r="L6" s="2"/>
      <c r="M6" s="2"/>
      <c r="N6" s="2"/>
      <c r="O6" s="2"/>
    </row>
    <row r="7" customFormat="false" ht="12.75" hidden="false" customHeight="false" outlineLevel="0" collapsed="false">
      <c r="A7" s="2" t="s">
        <v>12</v>
      </c>
      <c r="B7" s="9"/>
      <c r="C7" s="9"/>
      <c r="D7" s="2"/>
      <c r="E7" s="2"/>
      <c r="F7" s="8" t="n">
        <v>35</v>
      </c>
      <c r="G7" s="2" t="n">
        <v>1950</v>
      </c>
      <c r="H7" s="2" t="n">
        <v>1950</v>
      </c>
      <c r="I7" s="2"/>
      <c r="J7" s="2"/>
      <c r="K7" s="2"/>
      <c r="L7" s="2"/>
      <c r="M7" s="2"/>
      <c r="N7" s="2"/>
      <c r="O7" s="2"/>
    </row>
    <row r="8" customFormat="false" ht="12.75" hidden="false" customHeight="false" outlineLevel="0" collapsed="false">
      <c r="A8" s="2" t="s">
        <v>13</v>
      </c>
      <c r="B8" s="9"/>
      <c r="C8" s="9"/>
      <c r="D8" s="2"/>
      <c r="E8" s="2"/>
      <c r="F8" s="8" t="n">
        <v>37.5</v>
      </c>
      <c r="G8" s="2" t="n">
        <v>2200</v>
      </c>
      <c r="H8" s="2" t="n">
        <v>2200</v>
      </c>
      <c r="I8" s="2"/>
      <c r="J8" s="2"/>
      <c r="K8" s="2"/>
      <c r="L8" s="2"/>
      <c r="M8" s="2"/>
      <c r="N8" s="2"/>
      <c r="O8" s="2"/>
    </row>
    <row r="9" customFormat="false" ht="12.75" hidden="false" customHeight="false" outlineLevel="0" collapsed="false">
      <c r="A9" s="2" t="s">
        <v>14</v>
      </c>
      <c r="B9" s="9"/>
      <c r="C9" s="9"/>
      <c r="D9" s="2"/>
      <c r="E9" s="2"/>
      <c r="F9" s="8" t="n">
        <v>38.5</v>
      </c>
      <c r="G9" s="2" t="n">
        <v>2300</v>
      </c>
      <c r="H9" s="2" t="n">
        <v>2200</v>
      </c>
      <c r="I9" s="2"/>
      <c r="J9" s="2"/>
      <c r="K9" s="2"/>
      <c r="L9" s="2"/>
      <c r="M9" s="2"/>
      <c r="N9" s="2"/>
      <c r="O9" s="2"/>
    </row>
    <row r="10" customFormat="false" ht="12.75" hidden="false" customHeight="false" outlineLevel="0" collapsed="false">
      <c r="A10" s="2" t="s">
        <v>15</v>
      </c>
      <c r="B10" s="9"/>
      <c r="C10" s="9"/>
      <c r="D10" s="2"/>
      <c r="E10" s="2"/>
      <c r="F10" s="8" t="n">
        <v>40.5</v>
      </c>
      <c r="G10" s="2" t="n">
        <v>2500</v>
      </c>
      <c r="H10" s="2" t="n">
        <v>2200</v>
      </c>
      <c r="I10" s="2"/>
      <c r="J10" s="2"/>
      <c r="K10" s="2"/>
      <c r="L10" s="2"/>
      <c r="M10" s="2"/>
      <c r="N10" s="2"/>
      <c r="O10" s="2"/>
    </row>
    <row r="11" customFormat="false" ht="12.75" hidden="false" customHeight="false" outlineLevel="0" collapsed="false">
      <c r="A11" s="2"/>
      <c r="B11" s="2"/>
      <c r="C11" s="2"/>
      <c r="D11" s="2"/>
      <c r="E11" s="2"/>
      <c r="F11" s="8" t="n">
        <v>40.5</v>
      </c>
      <c r="G11" s="2" t="n">
        <v>2500</v>
      </c>
      <c r="H11" s="2" t="n">
        <v>1500</v>
      </c>
      <c r="I11" s="2"/>
      <c r="J11" s="2"/>
      <c r="K11" s="2"/>
      <c r="L11" s="2"/>
      <c r="M11" s="2"/>
      <c r="N11" s="2"/>
      <c r="O11" s="2"/>
      <c r="V11" s="10"/>
    </row>
    <row r="12" customFormat="false" ht="12.75" hidden="false" customHeight="false" outlineLevel="0" collapsed="false">
      <c r="A12" s="2"/>
      <c r="B12" s="11" t="s">
        <v>16</v>
      </c>
      <c r="C12" s="11" t="s">
        <v>17</v>
      </c>
      <c r="D12" s="11" t="s">
        <v>18</v>
      </c>
      <c r="E12" s="5"/>
      <c r="F12" s="8" t="n">
        <v>41</v>
      </c>
      <c r="G12" s="2" t="n">
        <v>2550</v>
      </c>
      <c r="H12" s="2"/>
      <c r="I12" s="2"/>
      <c r="J12" s="2"/>
      <c r="K12" s="2"/>
      <c r="L12" s="2"/>
      <c r="M12" s="2"/>
      <c r="N12" s="2"/>
      <c r="O12" s="2"/>
    </row>
    <row r="13" customFormat="false" ht="12.75" hidden="false" customHeight="false" outlineLevel="0" collapsed="false">
      <c r="A13" s="2" t="s">
        <v>19</v>
      </c>
      <c r="B13" s="2" t="n">
        <v>1716</v>
      </c>
      <c r="C13" s="12" t="n">
        <v>41.9</v>
      </c>
      <c r="D13" s="12" t="n">
        <v>71900.4</v>
      </c>
      <c r="E13" s="12"/>
      <c r="F13" s="8" t="n">
        <v>47.25</v>
      </c>
      <c r="G13" s="2" t="n">
        <v>2550</v>
      </c>
      <c r="H13" s="2"/>
      <c r="I13" s="2"/>
      <c r="J13" s="2"/>
      <c r="K13" s="2"/>
      <c r="L13" s="2"/>
      <c r="M13" s="2"/>
      <c r="N13" s="2"/>
      <c r="O13" s="2"/>
    </row>
    <row r="14" customFormat="false" ht="12.75" hidden="false" customHeight="false" outlineLevel="0" collapsed="false">
      <c r="A14" s="2" t="s">
        <v>20</v>
      </c>
      <c r="B14" s="2"/>
      <c r="C14" s="12"/>
      <c r="D14" s="12"/>
      <c r="E14" s="12"/>
      <c r="F14" s="8" t="n">
        <v>47.25</v>
      </c>
      <c r="G14" s="2" t="n">
        <v>1500</v>
      </c>
      <c r="H14" s="2"/>
      <c r="I14" s="2"/>
      <c r="J14" s="2"/>
      <c r="K14" s="2"/>
      <c r="L14" s="2"/>
      <c r="M14" s="2"/>
      <c r="N14" s="2"/>
      <c r="O14" s="2"/>
    </row>
    <row r="15" customFormat="false" ht="12.75" hidden="false" customHeight="false" outlineLevel="0" collapsed="false">
      <c r="A15" s="2" t="s">
        <v>21</v>
      </c>
      <c r="B15" s="13"/>
      <c r="C15" s="12" t="n">
        <v>37</v>
      </c>
      <c r="D15" s="12" t="n">
        <f aca="false">B15*C15</f>
        <v>0</v>
      </c>
      <c r="E15" s="12"/>
      <c r="F15" s="8" t="n">
        <f aca="false">C27</f>
        <v>42.5721518987342</v>
      </c>
      <c r="G15" s="2"/>
      <c r="H15" s="2"/>
      <c r="I15" s="2" t="n">
        <f aca="false">B27</f>
        <v>1738</v>
      </c>
      <c r="J15" s="2"/>
      <c r="K15" s="2"/>
      <c r="L15" s="2"/>
      <c r="M15" s="2"/>
      <c r="N15" s="2"/>
      <c r="O15" s="2"/>
    </row>
    <row r="16" customFormat="false" ht="12.75" hidden="false" customHeight="false" outlineLevel="0" collapsed="false">
      <c r="A16" s="2" t="s">
        <v>22</v>
      </c>
      <c r="B16" s="13"/>
      <c r="C16" s="12" t="n">
        <v>73</v>
      </c>
      <c r="D16" s="12" t="n">
        <f aca="false">B16*C16</f>
        <v>0</v>
      </c>
      <c r="E16" s="12"/>
      <c r="F16" s="12" t="n">
        <f aca="false">C28</f>
        <v>42.5721518987342</v>
      </c>
      <c r="G16" s="2"/>
      <c r="H16" s="2"/>
      <c r="I16" s="2" t="n">
        <f aca="false">B28</f>
        <v>1738</v>
      </c>
      <c r="J16" s="2"/>
      <c r="K16" s="2"/>
      <c r="L16" s="2"/>
      <c r="M16" s="2"/>
      <c r="N16" s="2"/>
      <c r="O16" s="2"/>
    </row>
    <row r="17" customFormat="false" ht="12.75" hidden="false" customHeight="false" outlineLevel="0" collapsed="false">
      <c r="A17" s="2" t="s">
        <v>23</v>
      </c>
      <c r="B17" s="13"/>
      <c r="C17" s="12"/>
      <c r="D17" s="12"/>
      <c r="E17" s="1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customFormat="false" ht="12.75" hidden="false" customHeight="false" outlineLevel="0" collapsed="false">
      <c r="A18" s="20" t="s">
        <v>56</v>
      </c>
      <c r="B18" s="2" t="n">
        <f aca="false">B17*6</f>
        <v>0</v>
      </c>
      <c r="C18" s="12" t="n">
        <v>48</v>
      </c>
      <c r="D18" s="12" t="n">
        <f aca="false">B18*C18</f>
        <v>0</v>
      </c>
      <c r="E18" s="1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customFormat="false" ht="12.75" hidden="false" customHeight="false" outlineLevel="0" collapsed="false">
      <c r="A19" s="18" t="s">
        <v>57</v>
      </c>
      <c r="B19" s="2"/>
      <c r="C19" s="12"/>
      <c r="D19" s="12"/>
      <c r="E19" s="1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customFormat="false" ht="12.75" hidden="false" customHeight="false" outlineLevel="0" collapsed="false">
      <c r="A20" s="18" t="s">
        <v>58</v>
      </c>
      <c r="B20" s="2"/>
      <c r="C20" s="12"/>
      <c r="D20" s="12"/>
      <c r="E20" s="1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customFormat="false" ht="12.75" hidden="false" customHeight="false" outlineLevel="0" collapsed="false">
      <c r="A21" s="15" t="s">
        <v>28</v>
      </c>
      <c r="B21" s="13" t="n">
        <v>8</v>
      </c>
      <c r="C21" s="12"/>
      <c r="D21" s="12"/>
      <c r="E21" s="1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customFormat="false" ht="12.75" hidden="false" customHeight="false" outlineLevel="0" collapsed="false">
      <c r="A22" s="2" t="s">
        <v>59</v>
      </c>
      <c r="B22" s="2" t="n">
        <f aca="false">SUM(B23:B26)</f>
        <v>22</v>
      </c>
      <c r="C22" s="12" t="n">
        <v>95</v>
      </c>
      <c r="D22" s="12" t="n">
        <f aca="false">B22*C22</f>
        <v>2090</v>
      </c>
      <c r="E22" s="1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customFormat="false" ht="12.75" hidden="false" customHeight="false" outlineLevel="0" collapsed="false">
      <c r="A23" s="18" t="s">
        <v>31</v>
      </c>
      <c r="B23" s="17" t="n">
        <v>8</v>
      </c>
      <c r="C23" s="12"/>
      <c r="D23" s="12"/>
      <c r="E23" s="1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customFormat="false" ht="12.75" hidden="false" customHeight="false" outlineLevel="0" collapsed="false">
      <c r="A24" s="18" t="s">
        <v>32</v>
      </c>
      <c r="B24" s="17" t="n">
        <v>4</v>
      </c>
      <c r="C24" s="12"/>
      <c r="D24" s="12"/>
      <c r="E24" s="1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customFormat="false" ht="12.75" hidden="false" customHeight="false" outlineLevel="0" collapsed="false">
      <c r="A25" s="19" t="s">
        <v>33</v>
      </c>
      <c r="B25" s="17" t="n">
        <v>10</v>
      </c>
      <c r="C25" s="12"/>
      <c r="D25" s="12"/>
      <c r="E25" s="1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customFormat="false" ht="12.75" hidden="false" customHeight="false" outlineLevel="0" collapsed="false">
      <c r="A26" s="18" t="s">
        <v>34</v>
      </c>
      <c r="B26" s="16"/>
      <c r="C26" s="12"/>
      <c r="D26" s="12"/>
      <c r="E26" s="1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customFormat="false" ht="12.75" hidden="false" customHeight="false" outlineLevel="0" collapsed="false">
      <c r="A27" s="2" t="s">
        <v>37</v>
      </c>
      <c r="B27" s="2" t="n">
        <f aca="false">SUM(B13:B22)-B17-B21</f>
        <v>1738</v>
      </c>
      <c r="C27" s="12" t="n">
        <f aca="false">D27/B27</f>
        <v>42.5721518987342</v>
      </c>
      <c r="D27" s="12" t="n">
        <f aca="false">SUM(D13:D26)</f>
        <v>73990.4</v>
      </c>
      <c r="E27" s="1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customFormat="false" ht="12.75" hidden="false" customHeight="false" outlineLevel="0" collapsed="false">
      <c r="A28" s="2" t="s">
        <v>38</v>
      </c>
      <c r="B28" s="2" t="n">
        <f aca="false">B27-B18</f>
        <v>1738</v>
      </c>
      <c r="C28" s="12" t="n">
        <f aca="false">D28/B28</f>
        <v>42.5721518987342</v>
      </c>
      <c r="D28" s="12" t="n">
        <f aca="false">D27-D18</f>
        <v>73990.4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customFormat="false" ht="12.75" hidden="false" customHeight="false" outlineLevel="0" collapsed="false">
      <c r="A29" s="22" t="s">
        <v>60</v>
      </c>
      <c r="B29" s="22" t="n">
        <v>2550</v>
      </c>
      <c r="C29" s="22" t="n">
        <v>47.3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customFormat="false" ht="12.75" hidden="false" customHeight="false" outlineLevel="0" collapsed="false">
      <c r="A30" s="21" t="s">
        <v>42</v>
      </c>
      <c r="B30" s="21" t="n">
        <f aca="false">B13</f>
        <v>1716</v>
      </c>
      <c r="C30" s="21" t="n">
        <v>35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customFormat="false" ht="12.75" hidden="false" customHeight="false" outlineLevel="0" collapsed="false">
      <c r="A31" s="2" t="s">
        <v>45</v>
      </c>
      <c r="B31" s="8" t="n">
        <f aca="false">B29-B27</f>
        <v>812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customFormat="false" ht="12.75" hidden="false" customHeight="false" outlineLevel="0" collapsed="false">
      <c r="A32" s="20" t="s">
        <v>49</v>
      </c>
      <c r="B32" s="8" t="n">
        <f aca="false">(B17-B21)/B21</f>
        <v>-1</v>
      </c>
      <c r="C32" s="2"/>
      <c r="D32" s="2"/>
      <c r="E32" s="2" t="s">
        <v>39</v>
      </c>
      <c r="F32" s="2"/>
      <c r="G32" s="2"/>
      <c r="H32" s="2"/>
      <c r="I32" s="2"/>
      <c r="J32" s="2"/>
      <c r="K32" s="2"/>
      <c r="L32" s="2"/>
      <c r="M32" s="2"/>
      <c r="N32" s="2"/>
      <c r="O32" s="2"/>
    </row>
    <row r="33" customFormat="false" ht="12.75" hidden="false" customHeight="false" outlineLevel="0" collapsed="false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customFormat="false" ht="12.75" hidden="false" customHeight="false" outlineLevel="0" collapsed="false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customFormat="false" ht="12.75" hidden="false" customHeight="false" outlineLevel="0" collapsed="false">
      <c r="F35" s="2"/>
      <c r="G35" s="2"/>
      <c r="H35" s="2"/>
      <c r="I35" s="2"/>
    </row>
    <row r="36" customFormat="false" ht="12.75" hidden="false" customHeight="false" outlineLevel="0" collapsed="false"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</row>
    <row r="38" customFormat="false" ht="12.75" hidden="false" customHeight="false" outlineLevel="0" collapsed="false">
      <c r="G38" s="24"/>
      <c r="H38" s="24"/>
      <c r="I38" s="24"/>
    </row>
    <row r="39" customFormat="false" ht="12.75" hidden="false" customHeight="false" outlineLevel="0" collapsed="false">
      <c r="C39" s="28"/>
    </row>
  </sheetData>
  <sheetProtection sheet="true" objects="true" scenarios="true"/>
  <mergeCells count="6">
    <mergeCell ref="B5:C5"/>
    <mergeCell ref="B6:C6"/>
    <mergeCell ref="B7:C7"/>
    <mergeCell ref="B8:C8"/>
    <mergeCell ref="B9:C9"/>
    <mergeCell ref="B10:C10"/>
  </mergeCells>
  <conditionalFormatting sqref="B31">
    <cfRule type="cellIs" priority="2" operator="lessThan" aboveAverage="0" equalAverage="0" bottom="0" percent="0" rank="0" text="" dxfId="29">
      <formula>0</formula>
    </cfRule>
    <cfRule type="expression" priority="3" aboveAverage="0" equalAverage="0" bottom="0" percent="0" rank="0" text="" dxfId="30">
      <formula>"&lt;0"</formula>
    </cfRule>
  </conditionalFormatting>
  <conditionalFormatting sqref="B31">
    <cfRule type="cellIs" priority="4" operator="lessThan" aboveAverage="0" equalAverage="0" bottom="0" percent="0" rank="0" text="" dxfId="31">
      <formula>0</formula>
    </cfRule>
    <cfRule type="cellIs" priority="5" operator="lessThan" aboveAverage="0" equalAverage="0" bottom="0" percent="0" rank="0" text="" dxfId="32">
      <formula>0</formula>
    </cfRule>
    <cfRule type="cellIs" priority="6" operator="lessThan" aboveAverage="0" equalAverage="0" bottom="0" percent="0" rank="0" text="" dxfId="33">
      <formula>-127.1</formula>
    </cfRule>
    <cfRule type="cellIs" priority="7" operator="lessThan" aboveAverage="0" equalAverage="0" bottom="0" percent="0" rank="0" text="" dxfId="34">
      <formula>0</formula>
    </cfRule>
    <cfRule type="expression" priority="8" aboveAverage="0" equalAverage="0" bottom="0" percent="0" rank="0" text="" dxfId="35">
      <formula>"&lt;0"</formula>
    </cfRule>
  </conditionalFormatting>
  <conditionalFormatting sqref="B31">
    <cfRule type="cellIs" priority="9" operator="lessThan" aboveAverage="0" equalAverage="0" bottom="0" percent="0" rank="0" text="" dxfId="36">
      <formula>0</formula>
    </cfRule>
    <cfRule type="cellIs" priority="10" operator="lessThan" aboveAverage="0" equalAverage="0" bottom="0" percent="0" rank="0" text="" dxfId="37">
      <formula>0</formula>
    </cfRule>
    <cfRule type="cellIs" priority="11" operator="lessThan" aboveAverage="0" equalAverage="0" bottom="0" percent="0" rank="0" text="" dxfId="38">
      <formula>-127.1</formula>
    </cfRule>
    <cfRule type="cellIs" priority="12" operator="lessThan" aboveAverage="0" equalAverage="0" bottom="0" percent="0" rank="0" text="" dxfId="39">
      <formula>0</formula>
    </cfRule>
    <cfRule type="expression" priority="13" aboveAverage="0" equalAverage="0" bottom="0" percent="0" rank="0" text="" dxfId="40">
      <formula>"&lt;0"</formula>
    </cfRule>
  </conditionalFormatting>
  <printOptions headings="false" gridLines="false" gridLinesSet="true" horizontalCentered="false" verticalCentered="false"/>
  <pageMargins left="0.5" right="0.5" top="1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V39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35"/>
    <col collapsed="false" customWidth="true" hidden="false" outlineLevel="0" max="2" min="2" style="0" width="12.33"/>
    <col collapsed="false" customWidth="true" hidden="false" outlineLevel="0" max="4" min="4" style="0" width="10.65"/>
    <col collapsed="false" customWidth="true" hidden="false" outlineLevel="0" max="5" min="5" style="0" width="10.16"/>
    <col collapsed="false" customWidth="true" hidden="false" outlineLevel="0" max="6" min="6" style="0" width="7.34"/>
    <col collapsed="false" customWidth="true" hidden="false" outlineLevel="0" max="9" min="7" style="0" width="5.16"/>
    <col collapsed="false" customWidth="true" hidden="false" outlineLevel="0" max="10" min="10" style="0" width="3.33"/>
    <col collapsed="false" customWidth="true" hidden="false" outlineLevel="0" max="14" min="11" style="0" width="3.16"/>
    <col collapsed="false" customWidth="true" hidden="false" outlineLevel="0" max="15" min="15" style="0" width="28.84"/>
    <col collapsed="false" customWidth="true" hidden="false" outlineLevel="0" max="20" min="16" style="0" width="3.16"/>
    <col collapsed="false" customWidth="true" hidden="false" outlineLevel="0" max="21" min="21" style="0" width="8.33"/>
  </cols>
  <sheetData>
    <row r="1" customFormat="false" ht="18" hidden="false" customHeight="false" outlineLevel="0" collapsed="false">
      <c r="A1" s="29" t="s">
        <v>69</v>
      </c>
      <c r="B1" s="29" t="s">
        <v>70</v>
      </c>
      <c r="D1" s="30" t="s">
        <v>2</v>
      </c>
      <c r="E1" s="4" t="n">
        <v>43734</v>
      </c>
    </row>
    <row r="2" customFormat="false" ht="12.75" hidden="false" customHeight="false" outlineLevel="0" collapsed="false">
      <c r="A2" s="31" t="s">
        <v>71</v>
      </c>
      <c r="E2" s="32"/>
    </row>
    <row r="3" customFormat="false" ht="12.75" hidden="false" customHeight="false" outlineLevel="0" collapsed="false">
      <c r="A3" s="0" t="s">
        <v>64</v>
      </c>
    </row>
    <row r="4" customFormat="false" ht="12.75" hidden="false" customHeight="false" outlineLevel="0" collapsed="false">
      <c r="G4" s="30" t="s">
        <v>54</v>
      </c>
      <c r="H4" s="30" t="s">
        <v>55</v>
      </c>
      <c r="I4" s="0" t="s">
        <v>8</v>
      </c>
    </row>
    <row r="5" customFormat="false" ht="12.75" hidden="false" customHeight="false" outlineLevel="0" collapsed="false">
      <c r="A5" s="0" t="s">
        <v>10</v>
      </c>
      <c r="B5" s="7"/>
      <c r="C5" s="7"/>
      <c r="F5" s="26" t="n">
        <v>35</v>
      </c>
      <c r="G5" s="0" t="n">
        <v>1500</v>
      </c>
      <c r="H5" s="0" t="n">
        <v>1500</v>
      </c>
    </row>
    <row r="6" customFormat="false" ht="12.75" hidden="false" customHeight="false" outlineLevel="0" collapsed="false">
      <c r="A6" s="0" t="s">
        <v>11</v>
      </c>
      <c r="B6" s="9"/>
      <c r="C6" s="9"/>
      <c r="F6" s="26" t="n">
        <v>35</v>
      </c>
      <c r="G6" s="0" t="n">
        <v>1950</v>
      </c>
      <c r="H6" s="0" t="n">
        <v>1950</v>
      </c>
    </row>
    <row r="7" customFormat="false" ht="12.75" hidden="false" customHeight="false" outlineLevel="0" collapsed="false">
      <c r="A7" s="0" t="s">
        <v>12</v>
      </c>
      <c r="B7" s="9"/>
      <c r="C7" s="9"/>
      <c r="F7" s="26" t="n">
        <v>36.5</v>
      </c>
      <c r="G7" s="0" t="n">
        <v>2100</v>
      </c>
      <c r="H7" s="0" t="n">
        <v>2100</v>
      </c>
    </row>
    <row r="8" customFormat="false" ht="12.75" hidden="false" customHeight="false" outlineLevel="0" collapsed="false">
      <c r="A8" s="0" t="s">
        <v>13</v>
      </c>
      <c r="B8" s="9"/>
      <c r="C8" s="9"/>
      <c r="F8" s="26" t="n">
        <v>40.5</v>
      </c>
      <c r="G8" s="0" t="n">
        <v>2500</v>
      </c>
      <c r="H8" s="0" t="n">
        <v>2100</v>
      </c>
    </row>
    <row r="9" customFormat="false" ht="12.75" hidden="false" customHeight="false" outlineLevel="0" collapsed="false">
      <c r="A9" s="0" t="s">
        <v>14</v>
      </c>
      <c r="B9" s="9"/>
      <c r="C9" s="9"/>
      <c r="F9" s="26" t="n">
        <v>40.5</v>
      </c>
      <c r="G9" s="0" t="n">
        <v>2500</v>
      </c>
      <c r="H9" s="0" t="n">
        <v>1500</v>
      </c>
    </row>
    <row r="10" customFormat="false" ht="12.75" hidden="false" customHeight="false" outlineLevel="0" collapsed="false">
      <c r="A10" s="0" t="s">
        <v>15</v>
      </c>
      <c r="B10" s="9"/>
      <c r="C10" s="9"/>
      <c r="F10" s="26" t="n">
        <v>41</v>
      </c>
      <c r="G10" s="0" t="n">
        <v>2550</v>
      </c>
    </row>
    <row r="11" customFormat="false" ht="12.75" hidden="false" customHeight="false" outlineLevel="0" collapsed="false">
      <c r="F11" s="26" t="n">
        <v>47.25</v>
      </c>
      <c r="G11" s="0" t="n">
        <v>2550</v>
      </c>
      <c r="V11" s="10"/>
    </row>
    <row r="12" customFormat="false" ht="12.75" hidden="false" customHeight="false" outlineLevel="0" collapsed="false">
      <c r="B12" s="33" t="s">
        <v>16</v>
      </c>
      <c r="C12" s="33" t="s">
        <v>17</v>
      </c>
      <c r="D12" s="33" t="s">
        <v>18</v>
      </c>
      <c r="E12" s="31"/>
      <c r="F12" s="26" t="n">
        <v>47.25</v>
      </c>
      <c r="G12" s="0" t="n">
        <v>1500</v>
      </c>
    </row>
    <row r="13" customFormat="false" ht="12.75" hidden="false" customHeight="false" outlineLevel="0" collapsed="false">
      <c r="A13" s="0" t="s">
        <v>19</v>
      </c>
      <c r="B13" s="0" t="n">
        <v>1508.8</v>
      </c>
      <c r="C13" s="34" t="n">
        <v>37.44</v>
      </c>
      <c r="D13" s="34" t="n">
        <v>56496.31</v>
      </c>
      <c r="E13" s="34"/>
      <c r="F13" s="34" t="n">
        <f aca="false">C27</f>
        <v>38.2716945388032</v>
      </c>
      <c r="I13" s="0" t="n">
        <f aca="false">B27</f>
        <v>1530.8</v>
      </c>
    </row>
    <row r="14" customFormat="false" ht="12.75" hidden="false" customHeight="false" outlineLevel="0" collapsed="false">
      <c r="A14" s="0" t="s">
        <v>20</v>
      </c>
      <c r="C14" s="34"/>
      <c r="D14" s="34"/>
      <c r="E14" s="34"/>
      <c r="F14" s="34" t="n">
        <f aca="false">C28</f>
        <v>38.2716945388032</v>
      </c>
      <c r="I14" s="0" t="n">
        <f aca="false">B28</f>
        <v>1530.8</v>
      </c>
    </row>
    <row r="15" customFormat="false" ht="12.75" hidden="false" customHeight="false" outlineLevel="0" collapsed="false">
      <c r="A15" s="0" t="s">
        <v>21</v>
      </c>
      <c r="B15" s="13"/>
      <c r="C15" s="34" t="n">
        <v>37.06</v>
      </c>
      <c r="D15" s="34" t="n">
        <f aca="false">B15*C15</f>
        <v>0</v>
      </c>
      <c r="E15" s="34"/>
    </row>
    <row r="16" customFormat="false" ht="12.75" hidden="false" customHeight="false" outlineLevel="0" collapsed="false">
      <c r="A16" s="0" t="s">
        <v>22</v>
      </c>
      <c r="B16" s="13"/>
      <c r="C16" s="34" t="n">
        <v>72.94</v>
      </c>
      <c r="D16" s="34" t="n">
        <f aca="false">B16*C16</f>
        <v>0</v>
      </c>
      <c r="E16" s="34"/>
    </row>
    <row r="17" customFormat="false" ht="12.75" hidden="false" customHeight="false" outlineLevel="0" collapsed="false">
      <c r="A17" s="0" t="s">
        <v>23</v>
      </c>
      <c r="B17" s="13"/>
      <c r="C17" s="34"/>
      <c r="D17" s="34"/>
      <c r="E17" s="34"/>
    </row>
    <row r="18" customFormat="false" ht="12.75" hidden="false" customHeight="false" outlineLevel="0" collapsed="false">
      <c r="A18" s="35" t="s">
        <v>56</v>
      </c>
      <c r="B18" s="2" t="n">
        <f aca="false">B17*6</f>
        <v>0</v>
      </c>
      <c r="C18" s="34" t="n">
        <v>47.92</v>
      </c>
      <c r="D18" s="34" t="n">
        <f aca="false">B18*C18</f>
        <v>0</v>
      </c>
      <c r="E18" s="34"/>
    </row>
    <row r="19" customFormat="false" ht="12.75" hidden="false" customHeight="false" outlineLevel="0" collapsed="false">
      <c r="A19" s="36" t="s">
        <v>65</v>
      </c>
      <c r="C19" s="34"/>
      <c r="D19" s="34"/>
      <c r="E19" s="34"/>
    </row>
    <row r="20" customFormat="false" ht="12.75" hidden="false" customHeight="false" outlineLevel="0" collapsed="false">
      <c r="C20" s="34"/>
      <c r="D20" s="34"/>
      <c r="E20" s="34"/>
    </row>
    <row r="21" customFormat="false" ht="12.75" hidden="false" customHeight="false" outlineLevel="0" collapsed="false">
      <c r="A21" s="15" t="s">
        <v>28</v>
      </c>
      <c r="B21" s="13" t="n">
        <v>8</v>
      </c>
      <c r="C21" s="34"/>
      <c r="D21" s="34"/>
      <c r="E21" s="34"/>
    </row>
    <row r="22" customFormat="false" ht="12.75" hidden="false" customHeight="false" outlineLevel="0" collapsed="false">
      <c r="A22" s="0" t="s">
        <v>59</v>
      </c>
      <c r="B22" s="0" t="n">
        <f aca="false">SUM(B23:B26)</f>
        <v>22</v>
      </c>
      <c r="C22" s="34" t="n">
        <v>95</v>
      </c>
      <c r="D22" s="34" t="n">
        <f aca="false">B22*C22</f>
        <v>2090</v>
      </c>
      <c r="E22" s="34"/>
    </row>
    <row r="23" customFormat="false" ht="12.75" hidden="false" customHeight="false" outlineLevel="0" collapsed="false">
      <c r="A23" s="36" t="s">
        <v>31</v>
      </c>
      <c r="B23" s="37" t="n">
        <v>8</v>
      </c>
      <c r="C23" s="34"/>
      <c r="D23" s="34"/>
      <c r="E23" s="34"/>
    </row>
    <row r="24" customFormat="false" ht="12.75" hidden="false" customHeight="false" outlineLevel="0" collapsed="false">
      <c r="A24" s="36" t="s">
        <v>32</v>
      </c>
      <c r="B24" s="37" t="n">
        <v>4</v>
      </c>
      <c r="C24" s="34"/>
      <c r="D24" s="34"/>
      <c r="E24" s="34"/>
    </row>
    <row r="25" customFormat="false" ht="12.75" hidden="false" customHeight="false" outlineLevel="0" collapsed="false">
      <c r="A25" s="38" t="s">
        <v>33</v>
      </c>
      <c r="B25" s="37" t="n">
        <v>10</v>
      </c>
      <c r="C25" s="34"/>
      <c r="D25" s="34"/>
      <c r="E25" s="34"/>
    </row>
    <row r="26" customFormat="false" ht="12.75" hidden="false" customHeight="false" outlineLevel="0" collapsed="false">
      <c r="A26" s="36" t="s">
        <v>34</v>
      </c>
      <c r="B26" s="16"/>
      <c r="C26" s="34"/>
      <c r="D26" s="34"/>
      <c r="E26" s="34"/>
    </row>
    <row r="27" customFormat="false" ht="12.75" hidden="false" customHeight="false" outlineLevel="0" collapsed="false">
      <c r="A27" s="0" t="s">
        <v>37</v>
      </c>
      <c r="B27" s="0" t="n">
        <f aca="false">SUM(B13:B22)-B17-B21</f>
        <v>1530.8</v>
      </c>
      <c r="C27" s="34" t="n">
        <f aca="false">D27/B27</f>
        <v>38.2716945388032</v>
      </c>
      <c r="D27" s="34" t="n">
        <f aca="false">SUM(D13:D26)</f>
        <v>58586.31</v>
      </c>
      <c r="E27" s="34"/>
    </row>
    <row r="28" customFormat="false" ht="12.75" hidden="false" customHeight="false" outlineLevel="0" collapsed="false">
      <c r="A28" s="0" t="s">
        <v>38</v>
      </c>
      <c r="B28" s="0" t="n">
        <f aca="false">B27-B18</f>
        <v>1530.8</v>
      </c>
      <c r="C28" s="34" t="n">
        <f aca="false">D28/B28</f>
        <v>38.2716945388032</v>
      </c>
      <c r="D28" s="34" t="n">
        <f aca="false">D27-D18</f>
        <v>58586.31</v>
      </c>
    </row>
    <row r="29" customFormat="false" ht="12.75" hidden="false" customHeight="false" outlineLevel="0" collapsed="false">
      <c r="A29" s="28" t="s">
        <v>60</v>
      </c>
      <c r="B29" s="28" t="n">
        <v>2550</v>
      </c>
      <c r="C29" s="28" t="n">
        <v>47.3</v>
      </c>
    </row>
    <row r="30" customFormat="false" ht="12.75" hidden="false" customHeight="false" outlineLevel="0" collapsed="false">
      <c r="A30" s="39" t="s">
        <v>42</v>
      </c>
      <c r="B30" s="39" t="n">
        <f aca="false">B13</f>
        <v>1508.8</v>
      </c>
      <c r="C30" s="39" t="n">
        <v>35</v>
      </c>
    </row>
    <row r="31" customFormat="false" ht="12.75" hidden="false" customHeight="false" outlineLevel="0" collapsed="false">
      <c r="A31" s="0" t="s">
        <v>45</v>
      </c>
      <c r="B31" s="8" t="n">
        <f aca="false">B29-B27</f>
        <v>1019.2</v>
      </c>
    </row>
    <row r="32" customFormat="false" ht="12.75" hidden="false" customHeight="false" outlineLevel="0" collapsed="false">
      <c r="A32" s="20" t="s">
        <v>49</v>
      </c>
      <c r="B32" s="8" t="n">
        <f aca="false">(B17-B21)/B21</f>
        <v>-1</v>
      </c>
      <c r="E32" s="0" t="s">
        <v>39</v>
      </c>
    </row>
    <row r="36" customFormat="false" ht="12.75" hidden="false" customHeight="false" outlineLevel="0" collapsed="false"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</row>
    <row r="39" customFormat="false" ht="12.75" hidden="false" customHeight="false" outlineLevel="0" collapsed="false">
      <c r="C39" s="28"/>
    </row>
  </sheetData>
  <sheetProtection sheet="true" objects="true" scenarios="true"/>
  <mergeCells count="6">
    <mergeCell ref="B5:C5"/>
    <mergeCell ref="B6:C6"/>
    <mergeCell ref="B7:C7"/>
    <mergeCell ref="B8:C8"/>
    <mergeCell ref="B9:C9"/>
    <mergeCell ref="B10:C10"/>
  </mergeCells>
  <conditionalFormatting sqref="B31">
    <cfRule type="cellIs" priority="2" operator="lessThan" aboveAverage="0" equalAverage="0" bottom="0" percent="0" rank="0" text="" dxfId="41">
      <formula>0</formula>
    </cfRule>
    <cfRule type="expression" priority="3" aboveAverage="0" equalAverage="0" bottom="0" percent="0" rank="0" text="" dxfId="42">
      <formula>"&lt;0"</formula>
    </cfRule>
  </conditionalFormatting>
  <conditionalFormatting sqref="B31">
    <cfRule type="cellIs" priority="4" operator="lessThan" aboveAverage="0" equalAverage="0" bottom="0" percent="0" rank="0" text="" dxfId="43">
      <formula>0</formula>
    </cfRule>
    <cfRule type="cellIs" priority="5" operator="lessThan" aboveAverage="0" equalAverage="0" bottom="0" percent="0" rank="0" text="" dxfId="44">
      <formula>0</formula>
    </cfRule>
    <cfRule type="cellIs" priority="6" operator="lessThan" aboveAverage="0" equalAverage="0" bottom="0" percent="0" rank="0" text="" dxfId="45">
      <formula>-127.1</formula>
    </cfRule>
    <cfRule type="cellIs" priority="7" operator="lessThan" aboveAverage="0" equalAverage="0" bottom="0" percent="0" rank="0" text="" dxfId="46">
      <formula>0</formula>
    </cfRule>
    <cfRule type="expression" priority="8" aboveAverage="0" equalAverage="0" bottom="0" percent="0" rank="0" text="" dxfId="47">
      <formula>"&lt;0"</formula>
    </cfRule>
  </conditionalFormatting>
  <conditionalFormatting sqref="B31">
    <cfRule type="cellIs" priority="9" operator="lessThan" aboveAverage="0" equalAverage="0" bottom="0" percent="0" rank="0" text="" dxfId="48">
      <formula>0</formula>
    </cfRule>
    <cfRule type="cellIs" priority="10" operator="lessThan" aboveAverage="0" equalAverage="0" bottom="0" percent="0" rank="0" text="" dxfId="49">
      <formula>0</formula>
    </cfRule>
    <cfRule type="cellIs" priority="11" operator="lessThan" aboveAverage="0" equalAverage="0" bottom="0" percent="0" rank="0" text="" dxfId="50">
      <formula>-127.1</formula>
    </cfRule>
    <cfRule type="cellIs" priority="12" operator="lessThan" aboveAverage="0" equalAverage="0" bottom="0" percent="0" rank="0" text="" dxfId="51">
      <formula>0</formula>
    </cfRule>
    <cfRule type="expression" priority="13" aboveAverage="0" equalAverage="0" bottom="0" percent="0" rank="0" text="" dxfId="52">
      <formula>"&lt;0"</formula>
    </cfRule>
  </conditionalFormatting>
  <printOptions headings="false" gridLines="false" gridLinesSet="true" horizontalCentered="false" verticalCentered="false"/>
  <pageMargins left="0.5" right="0.5" top="1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V43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34.83"/>
    <col collapsed="false" customWidth="true" hidden="false" outlineLevel="0" max="2" min="2" style="0" width="12.33"/>
    <col collapsed="false" customWidth="true" hidden="false" outlineLevel="0" max="4" min="4" style="0" width="10.65"/>
    <col collapsed="false" customWidth="true" hidden="false" outlineLevel="0" max="5" min="5" style="0" width="10.16"/>
    <col collapsed="false" customWidth="true" hidden="false" outlineLevel="0" max="6" min="6" style="0" width="7.34"/>
    <col collapsed="false" customWidth="true" hidden="false" outlineLevel="0" max="8" min="7" style="0" width="7.49"/>
    <col collapsed="false" customWidth="true" hidden="false" outlineLevel="0" max="9" min="9" style="0" width="5.16"/>
    <col collapsed="false" customWidth="true" hidden="false" outlineLevel="0" max="10" min="10" style="0" width="6.35"/>
    <col collapsed="false" customWidth="true" hidden="false" outlineLevel="0" max="14" min="11" style="0" width="3.16"/>
    <col collapsed="false" customWidth="true" hidden="false" outlineLevel="0" max="15" min="15" style="0" width="28.5"/>
    <col collapsed="false" customWidth="true" hidden="false" outlineLevel="0" max="20" min="16" style="0" width="3.16"/>
    <col collapsed="false" customWidth="true" hidden="false" outlineLevel="0" max="21" min="21" style="0" width="8.33"/>
  </cols>
  <sheetData>
    <row r="1" customFormat="false" ht="18" hidden="false" customHeight="false" outlineLevel="0" collapsed="false">
      <c r="A1" s="1" t="s">
        <v>72</v>
      </c>
      <c r="B1" s="1" t="s">
        <v>73</v>
      </c>
      <c r="C1" s="2"/>
      <c r="D1" s="3" t="s">
        <v>2</v>
      </c>
      <c r="E1" s="4" t="n">
        <v>44538</v>
      </c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2.75" hidden="false" customHeight="false" outlineLevel="0" collapsed="false">
      <c r="A2" s="5" t="s">
        <v>74</v>
      </c>
      <c r="B2" s="2"/>
      <c r="C2" s="2"/>
      <c r="D2" s="2"/>
      <c r="E2" s="4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2.75" hidden="false" customHeight="false" outlineLevel="0" collapsed="false">
      <c r="A3" s="2" t="s">
        <v>75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Format="false" ht="12.75" hidden="false" customHeight="false" outlineLevel="0" collapsed="false">
      <c r="A4" s="2"/>
      <c r="B4" s="2"/>
      <c r="C4" s="2"/>
      <c r="D4" s="2"/>
      <c r="E4" s="2"/>
      <c r="F4" s="2"/>
      <c r="G4" s="3" t="s">
        <v>6</v>
      </c>
      <c r="H4" s="3" t="s">
        <v>7</v>
      </c>
      <c r="I4" s="2" t="s">
        <v>8</v>
      </c>
      <c r="J4" s="6" t="s">
        <v>9</v>
      </c>
      <c r="K4" s="2"/>
      <c r="L4" s="2"/>
      <c r="M4" s="2"/>
      <c r="N4" s="2"/>
      <c r="O4" s="2"/>
    </row>
    <row r="5" customFormat="false" ht="12.75" hidden="false" customHeight="false" outlineLevel="0" collapsed="false">
      <c r="A5" s="2" t="s">
        <v>10</v>
      </c>
      <c r="B5" s="7"/>
      <c r="C5" s="7"/>
      <c r="D5" s="2"/>
      <c r="E5" s="2"/>
      <c r="F5" s="8" t="n">
        <v>33</v>
      </c>
      <c r="G5" s="2" t="n">
        <v>1800</v>
      </c>
      <c r="H5" s="2" t="n">
        <v>1800</v>
      </c>
      <c r="I5" s="2"/>
      <c r="J5" s="2"/>
      <c r="K5" s="2"/>
      <c r="L5" s="2"/>
      <c r="M5" s="2"/>
      <c r="N5" s="2"/>
      <c r="O5" s="2"/>
    </row>
    <row r="6" customFormat="false" ht="12.75" hidden="false" customHeight="false" outlineLevel="0" collapsed="false">
      <c r="A6" s="2" t="s">
        <v>11</v>
      </c>
      <c r="B6" s="9"/>
      <c r="C6" s="9"/>
      <c r="D6" s="2"/>
      <c r="E6" s="2"/>
      <c r="F6" s="8" t="n">
        <v>33</v>
      </c>
      <c r="G6" s="2" t="n">
        <v>2250</v>
      </c>
      <c r="H6" s="2" t="n">
        <v>2250</v>
      </c>
      <c r="I6" s="2"/>
      <c r="J6" s="2"/>
      <c r="K6" s="2"/>
      <c r="L6" s="2"/>
      <c r="M6" s="2"/>
      <c r="N6" s="2"/>
      <c r="O6" s="2"/>
    </row>
    <row r="7" customFormat="false" ht="12.75" hidden="false" customHeight="false" outlineLevel="0" collapsed="false">
      <c r="A7" s="2" t="s">
        <v>12</v>
      </c>
      <c r="B7" s="9"/>
      <c r="C7" s="9"/>
      <c r="D7" s="2"/>
      <c r="E7" s="2"/>
      <c r="F7" s="8" t="n">
        <v>34</v>
      </c>
      <c r="G7" s="2" t="n">
        <v>2420</v>
      </c>
      <c r="H7" s="2" t="n">
        <v>2420</v>
      </c>
      <c r="I7" s="2"/>
      <c r="J7" s="2" t="n">
        <v>1800</v>
      </c>
      <c r="K7" s="2"/>
      <c r="L7" s="2"/>
      <c r="M7" s="2"/>
      <c r="N7" s="2"/>
      <c r="O7" s="2"/>
    </row>
    <row r="8" customFormat="false" ht="12.75" hidden="false" customHeight="false" outlineLevel="0" collapsed="false">
      <c r="A8" s="2" t="s">
        <v>13</v>
      </c>
      <c r="B8" s="9"/>
      <c r="C8" s="9"/>
      <c r="D8" s="2"/>
      <c r="E8" s="2"/>
      <c r="F8" s="8" t="n">
        <v>34</v>
      </c>
      <c r="G8" s="2" t="n">
        <v>2420</v>
      </c>
      <c r="H8" s="2" t="n">
        <v>2420</v>
      </c>
      <c r="I8" s="2"/>
      <c r="J8" s="2" t="n">
        <v>2400</v>
      </c>
      <c r="K8" s="2"/>
      <c r="L8" s="2"/>
      <c r="M8" s="2"/>
      <c r="N8" s="2"/>
      <c r="O8" s="2"/>
    </row>
    <row r="9" customFormat="false" ht="12.75" hidden="false" customHeight="false" outlineLevel="0" collapsed="false">
      <c r="A9" s="2" t="s">
        <v>14</v>
      </c>
      <c r="B9" s="9"/>
      <c r="C9" s="9"/>
      <c r="D9" s="2"/>
      <c r="E9" s="2"/>
      <c r="F9" s="8" t="n">
        <v>35.5</v>
      </c>
      <c r="G9" s="2" t="n">
        <v>2700</v>
      </c>
      <c r="H9" s="2" t="n">
        <v>2700</v>
      </c>
      <c r="I9" s="2"/>
      <c r="J9" s="2"/>
      <c r="K9" s="2"/>
      <c r="L9" s="2"/>
      <c r="M9" s="2"/>
      <c r="N9" s="2"/>
      <c r="O9" s="2"/>
    </row>
    <row r="10" customFormat="false" ht="12.75" hidden="false" customHeight="false" outlineLevel="0" collapsed="false">
      <c r="A10" s="2" t="s">
        <v>15</v>
      </c>
      <c r="B10" s="9"/>
      <c r="C10" s="9"/>
      <c r="D10" s="2"/>
      <c r="E10" s="2"/>
      <c r="F10" s="8" t="n">
        <v>39</v>
      </c>
      <c r="G10" s="2" t="n">
        <v>2950</v>
      </c>
      <c r="H10" s="2" t="n">
        <v>2950</v>
      </c>
      <c r="I10" s="2"/>
      <c r="J10" s="2"/>
      <c r="K10" s="2"/>
      <c r="L10" s="2"/>
      <c r="M10" s="2"/>
      <c r="N10" s="2"/>
      <c r="O10" s="2"/>
    </row>
    <row r="11" customFormat="false" ht="12.75" hidden="false" customHeight="false" outlineLevel="0" collapsed="false">
      <c r="A11" s="2"/>
      <c r="B11" s="2"/>
      <c r="C11" s="2"/>
      <c r="D11" s="2"/>
      <c r="E11" s="2"/>
      <c r="F11" s="8" t="n">
        <v>40.9</v>
      </c>
      <c r="G11" s="2" t="n">
        <v>2950</v>
      </c>
      <c r="H11" s="2" t="n">
        <v>3100</v>
      </c>
      <c r="I11" s="2"/>
      <c r="J11" s="2"/>
      <c r="K11" s="2"/>
      <c r="L11" s="2"/>
      <c r="M11" s="2"/>
      <c r="N11" s="2"/>
      <c r="O11" s="2"/>
      <c r="V11" s="10"/>
    </row>
    <row r="12" customFormat="false" ht="12.75" hidden="false" customHeight="false" outlineLevel="0" collapsed="false">
      <c r="A12" s="2"/>
      <c r="B12" s="11" t="s">
        <v>16</v>
      </c>
      <c r="C12" s="11" t="s">
        <v>17</v>
      </c>
      <c r="D12" s="11" t="s">
        <v>18</v>
      </c>
      <c r="E12" s="5"/>
      <c r="F12" s="8" t="n">
        <v>46</v>
      </c>
      <c r="G12" s="2" t="n">
        <v>2950</v>
      </c>
      <c r="H12" s="2" t="n">
        <v>3100</v>
      </c>
      <c r="I12" s="2"/>
      <c r="J12" s="2"/>
      <c r="K12" s="2"/>
      <c r="L12" s="2"/>
      <c r="M12" s="2"/>
      <c r="N12" s="2"/>
      <c r="O12" s="2"/>
    </row>
    <row r="13" customFormat="false" ht="12.75" hidden="false" customHeight="false" outlineLevel="0" collapsed="false">
      <c r="A13" s="2" t="s">
        <v>19</v>
      </c>
      <c r="B13" s="2" t="n">
        <v>2128.15</v>
      </c>
      <c r="C13" s="12" t="n">
        <v>38.68</v>
      </c>
      <c r="D13" s="12" t="n">
        <v>82326.9</v>
      </c>
      <c r="E13" s="12"/>
      <c r="F13" s="8" t="n">
        <v>46</v>
      </c>
      <c r="G13" s="2" t="n">
        <v>2950</v>
      </c>
      <c r="H13" s="2" t="n">
        <v>3100</v>
      </c>
      <c r="I13" s="2"/>
      <c r="J13" s="2"/>
      <c r="K13" s="2"/>
      <c r="L13" s="2"/>
      <c r="M13" s="2"/>
      <c r="N13" s="2"/>
      <c r="O13" s="2"/>
    </row>
    <row r="14" customFormat="false" ht="12.75" hidden="false" customHeight="false" outlineLevel="0" collapsed="false">
      <c r="A14" s="2" t="s">
        <v>20</v>
      </c>
      <c r="B14" s="2"/>
      <c r="C14" s="12"/>
      <c r="D14" s="12"/>
      <c r="E14" s="12"/>
      <c r="F14" s="8" t="n">
        <v>46</v>
      </c>
      <c r="G14" s="2" t="n">
        <v>1800</v>
      </c>
      <c r="H14" s="2" t="n">
        <v>1800</v>
      </c>
      <c r="I14" s="2"/>
      <c r="J14" s="2"/>
      <c r="K14" s="2"/>
      <c r="L14" s="2"/>
      <c r="M14" s="2"/>
      <c r="N14" s="2"/>
      <c r="O14" s="2"/>
    </row>
    <row r="15" customFormat="false" ht="12.75" hidden="false" customHeight="false" outlineLevel="0" collapsed="false">
      <c r="A15" s="2" t="s">
        <v>21</v>
      </c>
      <c r="B15" s="13"/>
      <c r="C15" s="12" t="n">
        <v>37</v>
      </c>
      <c r="D15" s="12" t="n">
        <f aca="false">B15*C15</f>
        <v>0</v>
      </c>
      <c r="E15" s="12"/>
      <c r="F15" s="8" t="n">
        <f aca="false">C31</f>
        <v>39.4758040136735</v>
      </c>
      <c r="G15" s="14"/>
      <c r="H15" s="14"/>
      <c r="I15" s="2" t="n">
        <f aca="false">B31</f>
        <v>2150.15</v>
      </c>
      <c r="J15" s="2"/>
      <c r="K15" s="2"/>
      <c r="L15" s="2"/>
      <c r="M15" s="2"/>
      <c r="N15" s="2"/>
      <c r="O15" s="2"/>
    </row>
    <row r="16" customFormat="false" ht="12.75" hidden="false" customHeight="false" outlineLevel="0" collapsed="false">
      <c r="A16" s="2" t="s">
        <v>22</v>
      </c>
      <c r="B16" s="13"/>
      <c r="C16" s="12" t="n">
        <v>74</v>
      </c>
      <c r="D16" s="12" t="n">
        <f aca="false">B16*C16</f>
        <v>0</v>
      </c>
      <c r="E16" s="12"/>
      <c r="F16" s="8" t="n">
        <f aca="false">C32</f>
        <v>39.4758040136735</v>
      </c>
      <c r="G16" s="14"/>
      <c r="H16" s="14"/>
      <c r="I16" s="2" t="n">
        <f aca="false">B32</f>
        <v>2150.15</v>
      </c>
      <c r="J16" s="2"/>
      <c r="K16" s="2"/>
      <c r="L16" s="2"/>
      <c r="M16" s="2"/>
      <c r="N16" s="2"/>
      <c r="O16" s="2"/>
    </row>
    <row r="17" customFormat="false" ht="12.75" hidden="false" customHeight="false" outlineLevel="0" collapsed="false">
      <c r="A17" s="2" t="s">
        <v>23</v>
      </c>
      <c r="B17" s="13"/>
      <c r="C17" s="12"/>
      <c r="D17" s="12"/>
      <c r="E17" s="12"/>
      <c r="F17" s="8"/>
      <c r="G17" s="14"/>
      <c r="H17" s="14"/>
      <c r="I17" s="2"/>
      <c r="J17" s="2"/>
      <c r="K17" s="2"/>
      <c r="L17" s="2"/>
      <c r="M17" s="2"/>
      <c r="N17" s="2"/>
      <c r="O17" s="2"/>
    </row>
    <row r="18" customFormat="false" ht="12.75" hidden="false" customHeight="false" outlineLevel="0" collapsed="false">
      <c r="A18" s="2" t="s">
        <v>24</v>
      </c>
      <c r="B18" s="2" t="n">
        <f aca="false">B17*6</f>
        <v>0</v>
      </c>
      <c r="C18" s="12" t="n">
        <v>46.5</v>
      </c>
      <c r="D18" s="12" t="n">
        <f aca="false">B18*C18</f>
        <v>0</v>
      </c>
      <c r="E18" s="12"/>
      <c r="F18" s="8"/>
      <c r="G18" s="14"/>
      <c r="H18" s="14"/>
      <c r="I18" s="2"/>
      <c r="J18" s="2"/>
      <c r="K18" s="2"/>
      <c r="L18" s="2"/>
      <c r="M18" s="2"/>
      <c r="N18" s="2"/>
      <c r="O18" s="2"/>
    </row>
    <row r="19" customFormat="false" ht="12.75" hidden="false" customHeight="false" outlineLevel="0" collapsed="false">
      <c r="A19" s="2" t="s">
        <v>25</v>
      </c>
      <c r="B19" s="2"/>
      <c r="C19" s="12"/>
      <c r="D19" s="12"/>
      <c r="E19" s="12"/>
      <c r="F19" s="8"/>
      <c r="G19" s="2"/>
      <c r="H19" s="14"/>
      <c r="I19" s="2"/>
      <c r="J19" s="2"/>
      <c r="K19" s="2"/>
      <c r="L19" s="2"/>
      <c r="M19" s="2"/>
      <c r="N19" s="2"/>
      <c r="O19" s="2"/>
    </row>
    <row r="20" customFormat="false" ht="12.75" hidden="false" customHeight="false" outlineLevel="0" collapsed="false">
      <c r="A20" s="2" t="s">
        <v>26</v>
      </c>
      <c r="B20" s="2"/>
      <c r="C20" s="12"/>
      <c r="D20" s="12"/>
      <c r="E20" s="12"/>
      <c r="F20" s="8"/>
      <c r="G20" s="2"/>
      <c r="H20" s="14"/>
      <c r="I20" s="2"/>
      <c r="J20" s="2"/>
      <c r="K20" s="2"/>
      <c r="L20" s="2"/>
      <c r="M20" s="2"/>
      <c r="N20" s="2"/>
      <c r="O20" s="2"/>
    </row>
    <row r="21" customFormat="false" ht="12.75" hidden="false" customHeight="false" outlineLevel="0" collapsed="false">
      <c r="A21" s="2" t="s">
        <v>27</v>
      </c>
      <c r="B21" s="2"/>
      <c r="C21" s="12"/>
      <c r="D21" s="12"/>
      <c r="E21" s="12"/>
      <c r="F21" s="8"/>
      <c r="G21" s="2"/>
      <c r="H21" s="2"/>
      <c r="I21" s="2"/>
      <c r="J21" s="2"/>
      <c r="K21" s="2"/>
      <c r="L21" s="2"/>
      <c r="M21" s="2"/>
      <c r="N21" s="2"/>
      <c r="O21" s="2"/>
    </row>
    <row r="22" customFormat="false" ht="12.75" hidden="false" customHeight="false" outlineLevel="0" collapsed="false">
      <c r="A22" s="15" t="s">
        <v>28</v>
      </c>
      <c r="B22" s="13" t="n">
        <v>13</v>
      </c>
      <c r="C22" s="12"/>
      <c r="D22" s="12"/>
      <c r="E22" s="12"/>
      <c r="F22" s="8"/>
      <c r="G22" s="2"/>
      <c r="H22" s="2"/>
      <c r="I22" s="2"/>
      <c r="J22" s="2"/>
      <c r="K22" s="2"/>
      <c r="L22" s="2"/>
      <c r="M22" s="2"/>
      <c r="N22" s="2"/>
      <c r="O22" s="2"/>
    </row>
    <row r="23" customFormat="false" ht="12.75" hidden="false" customHeight="false" outlineLevel="0" collapsed="false">
      <c r="A23" s="2" t="s">
        <v>29</v>
      </c>
      <c r="B23" s="16"/>
      <c r="C23" s="12" t="n">
        <v>97</v>
      </c>
      <c r="D23" s="12" t="n">
        <f aca="false">B23*C23</f>
        <v>0</v>
      </c>
      <c r="E23" s="1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customFormat="false" ht="12.75" hidden="false" customHeight="false" outlineLevel="0" collapsed="false">
      <c r="A24" s="2" t="s">
        <v>30</v>
      </c>
      <c r="B24" s="17" t="n">
        <f aca="false">SUM(B25:B28)</f>
        <v>22</v>
      </c>
      <c r="C24" s="12" t="n">
        <v>116</v>
      </c>
      <c r="D24" s="12" t="n">
        <f aca="false">B24*C24</f>
        <v>2552</v>
      </c>
      <c r="E24" s="1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customFormat="false" ht="12.75" hidden="false" customHeight="false" outlineLevel="0" collapsed="false">
      <c r="A25" s="18" t="s">
        <v>31</v>
      </c>
      <c r="B25" s="17" t="n">
        <v>8</v>
      </c>
      <c r="C25" s="12"/>
      <c r="D25" s="12"/>
      <c r="E25" s="1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customFormat="false" ht="12.75" hidden="false" customHeight="false" outlineLevel="0" collapsed="false">
      <c r="A26" s="18" t="s">
        <v>32</v>
      </c>
      <c r="B26" s="17" t="n">
        <v>4</v>
      </c>
      <c r="C26" s="12"/>
      <c r="D26" s="12"/>
      <c r="E26" s="1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customFormat="false" ht="12.75" hidden="false" customHeight="false" outlineLevel="0" collapsed="false">
      <c r="A27" s="19" t="s">
        <v>33</v>
      </c>
      <c r="B27" s="17" t="n">
        <v>10</v>
      </c>
      <c r="C27" s="12"/>
      <c r="D27" s="12"/>
      <c r="E27" s="1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customFormat="false" ht="12.75" hidden="false" customHeight="false" outlineLevel="0" collapsed="false">
      <c r="A28" s="18" t="s">
        <v>34</v>
      </c>
      <c r="B28" s="16"/>
      <c r="C28" s="12"/>
      <c r="D28" s="1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customFormat="false" ht="12.75" hidden="false" customHeight="false" outlineLevel="0" collapsed="false">
      <c r="A29" s="2" t="s">
        <v>35</v>
      </c>
      <c r="B29" s="16"/>
      <c r="C29" s="12" t="n">
        <v>129</v>
      </c>
      <c r="D29" s="12" t="n">
        <f aca="false">B29*C29</f>
        <v>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customFormat="false" ht="12.75" hidden="false" customHeight="false" outlineLevel="0" collapsed="false">
      <c r="A30" s="20" t="s">
        <v>36</v>
      </c>
      <c r="B30" s="2" t="n">
        <f aca="false">B23+B24+B29</f>
        <v>22</v>
      </c>
      <c r="C30" s="12"/>
      <c r="D30" s="1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customFormat="false" ht="12.75" hidden="false" customHeight="false" outlineLevel="0" collapsed="false">
      <c r="A31" s="2" t="s">
        <v>37</v>
      </c>
      <c r="B31" s="2" t="n">
        <f aca="false">SUM(B13:B24)+B29-B17-B22</f>
        <v>2150.15</v>
      </c>
      <c r="C31" s="12" t="n">
        <f aca="false">D31/B31</f>
        <v>39.4758040136735</v>
      </c>
      <c r="D31" s="12" t="n">
        <f aca="false">SUM(D13:D29)</f>
        <v>84878.9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customFormat="false" ht="12.75" hidden="false" customHeight="false" outlineLevel="0" collapsed="false">
      <c r="A32" s="2" t="s">
        <v>38</v>
      </c>
      <c r="B32" s="2" t="n">
        <f aca="false">B31-B18</f>
        <v>2150.15</v>
      </c>
      <c r="C32" s="12" t="n">
        <f aca="false">D32/B32</f>
        <v>39.4758040136735</v>
      </c>
      <c r="D32" s="12" t="n">
        <f aca="false">D31-D18</f>
        <v>84878.9</v>
      </c>
      <c r="E32" s="2" t="s">
        <v>39</v>
      </c>
      <c r="F32" s="2"/>
      <c r="G32" s="2"/>
      <c r="H32" s="2"/>
      <c r="I32" s="2"/>
      <c r="J32" s="2"/>
      <c r="K32" s="2"/>
      <c r="L32" s="2"/>
      <c r="M32" s="2"/>
      <c r="N32" s="2"/>
      <c r="O32" s="2"/>
    </row>
    <row r="33" customFormat="false" ht="12.75" hidden="false" customHeight="false" outlineLevel="0" collapsed="false">
      <c r="A33" s="21" t="s">
        <v>40</v>
      </c>
      <c r="B33" s="21" t="n">
        <v>2950</v>
      </c>
      <c r="C33" s="21" t="n">
        <v>46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customFormat="false" ht="12.75" hidden="false" customHeight="false" outlineLevel="0" collapsed="false">
      <c r="A34" s="22" t="s">
        <v>41</v>
      </c>
      <c r="B34" s="22" t="n">
        <v>3100</v>
      </c>
      <c r="C34" s="22" t="n">
        <v>46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customFormat="false" ht="12.75" hidden="false" customHeight="false" outlineLevel="0" collapsed="false">
      <c r="A35" s="21" t="s">
        <v>42</v>
      </c>
      <c r="B35" s="21" t="n">
        <f aca="false">B13</f>
        <v>2128.15</v>
      </c>
      <c r="C35" s="21" t="n">
        <v>33</v>
      </c>
      <c r="D35" s="2"/>
      <c r="E35" s="2"/>
      <c r="F35" s="2"/>
      <c r="G35" s="2"/>
      <c r="H35" s="2"/>
      <c r="I35" s="2"/>
      <c r="J35" s="23"/>
      <c r="K35" s="23"/>
      <c r="L35" s="23"/>
      <c r="M35" s="23"/>
      <c r="N35" s="23"/>
      <c r="O35" s="23"/>
      <c r="P35" s="24"/>
      <c r="Q35" s="24"/>
      <c r="R35" s="24"/>
      <c r="S35" s="24"/>
      <c r="T35" s="24"/>
      <c r="U35" s="24"/>
    </row>
    <row r="36" customFormat="false" ht="12.75" hidden="false" customHeight="false" outlineLevel="0" collapsed="false">
      <c r="A36" s="22" t="s">
        <v>43</v>
      </c>
      <c r="B36" s="22" t="n">
        <v>3112</v>
      </c>
      <c r="C36" s="21"/>
      <c r="D36" s="2"/>
      <c r="E36" s="2"/>
      <c r="F36" s="2"/>
      <c r="G36" s="2"/>
      <c r="H36" s="2"/>
      <c r="I36" s="2"/>
      <c r="J36" s="23"/>
      <c r="K36" s="23"/>
      <c r="L36" s="23"/>
      <c r="M36" s="23"/>
      <c r="N36" s="23"/>
      <c r="O36" s="23"/>
      <c r="P36" s="24"/>
      <c r="Q36" s="24"/>
      <c r="R36" s="24"/>
      <c r="S36" s="24"/>
      <c r="T36" s="24"/>
      <c r="U36" s="24"/>
    </row>
    <row r="37" customFormat="false" ht="12.75" hidden="false" customHeight="false" outlineLevel="0" collapsed="false">
      <c r="A37" s="25" t="s">
        <v>44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customFormat="false" ht="12.75" hidden="false" customHeight="false" outlineLevel="0" collapsed="false">
      <c r="A38" s="2" t="s">
        <v>45</v>
      </c>
      <c r="B38" s="8" t="n">
        <f aca="false">B33-B31</f>
        <v>799.85</v>
      </c>
      <c r="C38" s="2" t="s">
        <v>46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customFormat="false" ht="12.75" hidden="false" customHeight="false" outlineLevel="0" collapsed="false">
      <c r="A39" s="2"/>
      <c r="B39" s="8" t="n">
        <f aca="false">B34-B31</f>
        <v>949.85</v>
      </c>
      <c r="C39" s="2" t="s">
        <v>47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customFormat="false" ht="12.75" hidden="false" customHeight="false" outlineLevel="0" collapsed="false">
      <c r="A40" s="20" t="s">
        <v>48</v>
      </c>
      <c r="B40" s="26" t="n">
        <f aca="false">IF(B38&lt;=0,(B38/6),0)</f>
        <v>0</v>
      </c>
      <c r="C40" s="26" t="n">
        <f aca="false">IF(B40&lt;0,B40/B22,0)</f>
        <v>0</v>
      </c>
    </row>
    <row r="41" customFormat="false" ht="12.75" hidden="false" customHeight="false" outlineLevel="0" collapsed="false">
      <c r="A41" s="20" t="s">
        <v>49</v>
      </c>
      <c r="B41" s="26" t="n">
        <f aca="false">(B17-B22)/B22</f>
        <v>-1</v>
      </c>
    </row>
    <row r="43" customFormat="false" ht="12.75" hidden="false" customHeight="false" outlineLevel="0" collapsed="false">
      <c r="G43" s="24"/>
      <c r="H43" s="24"/>
      <c r="I43" s="24"/>
    </row>
  </sheetData>
  <sheetProtection sheet="true" objects="true" scenarios="true"/>
  <mergeCells count="6">
    <mergeCell ref="B5:C5"/>
    <mergeCell ref="B6:C6"/>
    <mergeCell ref="B7:C7"/>
    <mergeCell ref="B8:C8"/>
    <mergeCell ref="B9:C9"/>
    <mergeCell ref="B10:C10"/>
  </mergeCells>
  <conditionalFormatting sqref="B38:B40 C40">
    <cfRule type="cellIs" priority="2" operator="lessThan" aboveAverage="0" equalAverage="0" bottom="0" percent="0" rank="0" text="" dxfId="53">
      <formula>0</formula>
    </cfRule>
    <cfRule type="cellIs" priority="3" operator="lessThan" aboveAverage="0" equalAverage="0" bottom="0" percent="0" rank="0" text="" dxfId="54">
      <formula>0</formula>
    </cfRule>
    <cfRule type="cellIs" priority="4" operator="lessThan" aboveAverage="0" equalAverage="0" bottom="0" percent="0" rank="0" text="" dxfId="55">
      <formula>-127.1</formula>
    </cfRule>
    <cfRule type="cellIs" priority="5" operator="lessThan" aboveAverage="0" equalAverage="0" bottom="0" percent="0" rank="0" text="" dxfId="56">
      <formula>0</formula>
    </cfRule>
    <cfRule type="expression" priority="6" aboveAverage="0" equalAverage="0" bottom="0" percent="0" rank="0" text="" dxfId="57">
      <formula>"&lt;0"</formula>
    </cfRule>
  </conditionalFormatting>
  <printOptions headings="false" gridLines="false" gridLinesSet="true" horizontalCentered="false" verticalCentered="false"/>
  <pageMargins left="0.5" right="0.5" top="1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V43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9.171875" defaultRowHeight="12.75" zeroHeight="false" outlineLevelRow="0" outlineLevelCol="0"/>
  <cols>
    <col collapsed="false" customWidth="true" hidden="false" outlineLevel="0" max="1" min="1" style="35" width="34.83"/>
    <col collapsed="false" customWidth="true" hidden="false" outlineLevel="0" max="2" min="2" style="35" width="12.33"/>
    <col collapsed="false" customWidth="true" hidden="false" outlineLevel="0" max="3" min="3" style="35" width="8.67"/>
    <col collapsed="false" customWidth="true" hidden="false" outlineLevel="0" max="4" min="4" style="35" width="10.65"/>
    <col collapsed="false" customWidth="true" hidden="false" outlineLevel="0" max="5" min="5" style="35" width="10.16"/>
    <col collapsed="false" customWidth="true" hidden="false" outlineLevel="0" max="6" min="6" style="35" width="7.34"/>
    <col collapsed="false" customWidth="true" hidden="false" outlineLevel="0" max="8" min="7" style="35" width="7.49"/>
    <col collapsed="false" customWidth="true" hidden="false" outlineLevel="0" max="9" min="9" style="35" width="5.16"/>
    <col collapsed="false" customWidth="true" hidden="false" outlineLevel="0" max="10" min="10" style="35" width="6.35"/>
    <col collapsed="false" customWidth="true" hidden="false" outlineLevel="0" max="14" min="11" style="35" width="3.16"/>
    <col collapsed="false" customWidth="true" hidden="false" outlineLevel="0" max="15" min="15" style="35" width="28.5"/>
    <col collapsed="false" customWidth="true" hidden="false" outlineLevel="0" max="20" min="16" style="35" width="3.16"/>
    <col collapsed="false" customWidth="true" hidden="false" outlineLevel="0" max="21" min="21" style="35" width="8.33"/>
    <col collapsed="false" customWidth="false" hidden="false" outlineLevel="0" max="1024" min="22" style="35" width="9.16"/>
  </cols>
  <sheetData>
    <row r="1" customFormat="false" ht="18" hidden="false" customHeight="false" outlineLevel="0" collapsed="false">
      <c r="A1" s="1" t="s">
        <v>76</v>
      </c>
      <c r="B1" s="1" t="s">
        <v>77</v>
      </c>
      <c r="C1" s="20"/>
      <c r="D1" s="40" t="s">
        <v>2</v>
      </c>
      <c r="E1" s="41" t="n">
        <v>42439</v>
      </c>
      <c r="F1" s="20"/>
      <c r="G1" s="20"/>
      <c r="H1" s="20"/>
      <c r="I1" s="20"/>
      <c r="J1" s="20"/>
      <c r="K1" s="20"/>
      <c r="L1" s="20"/>
      <c r="M1" s="20"/>
      <c r="N1" s="20"/>
      <c r="O1" s="20"/>
    </row>
    <row r="2" customFormat="false" ht="12.75" hidden="false" customHeight="false" outlineLevel="0" collapsed="false">
      <c r="A2" s="5" t="s">
        <v>78</v>
      </c>
      <c r="B2" s="20"/>
      <c r="C2" s="20"/>
      <c r="D2" s="20"/>
      <c r="E2" s="41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customFormat="false" ht="12.75" hidden="false" customHeight="false" outlineLevel="0" collapsed="false">
      <c r="A3" s="20" t="s">
        <v>75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customFormat="false" ht="12.75" hidden="false" customHeight="false" outlineLevel="0" collapsed="false">
      <c r="A4" s="20"/>
      <c r="B4" s="20"/>
      <c r="C4" s="20"/>
      <c r="D4" s="20"/>
      <c r="E4" s="20"/>
      <c r="F4" s="20"/>
      <c r="G4" s="40" t="s">
        <v>6</v>
      </c>
      <c r="H4" s="40" t="s">
        <v>7</v>
      </c>
      <c r="I4" s="20" t="s">
        <v>8</v>
      </c>
      <c r="J4" s="20" t="s">
        <v>9</v>
      </c>
      <c r="K4" s="20"/>
      <c r="L4" s="20"/>
      <c r="M4" s="20"/>
      <c r="N4" s="20"/>
      <c r="O4" s="20"/>
    </row>
    <row r="5" customFormat="false" ht="12.75" hidden="false" customHeight="false" outlineLevel="0" collapsed="false">
      <c r="A5" s="20" t="s">
        <v>10</v>
      </c>
      <c r="B5" s="42"/>
      <c r="C5" s="42"/>
      <c r="D5" s="20"/>
      <c r="E5" s="20"/>
      <c r="F5" s="43" t="n">
        <v>33</v>
      </c>
      <c r="G5" s="20" t="n">
        <v>1800</v>
      </c>
      <c r="H5" s="20" t="n">
        <v>1800</v>
      </c>
      <c r="I5" s="20"/>
      <c r="J5" s="20"/>
      <c r="K5" s="20"/>
      <c r="L5" s="20"/>
      <c r="M5" s="20"/>
      <c r="N5" s="20"/>
      <c r="O5" s="20"/>
    </row>
    <row r="6" customFormat="false" ht="12.75" hidden="false" customHeight="false" outlineLevel="0" collapsed="false">
      <c r="A6" s="20" t="s">
        <v>11</v>
      </c>
      <c r="B6" s="44"/>
      <c r="C6" s="44"/>
      <c r="D6" s="20"/>
      <c r="E6" s="20"/>
      <c r="F6" s="43" t="n">
        <v>33</v>
      </c>
      <c r="G6" s="20" t="n">
        <v>2250</v>
      </c>
      <c r="H6" s="20" t="n">
        <v>2250</v>
      </c>
      <c r="I6" s="20"/>
      <c r="J6" s="20"/>
      <c r="K6" s="20"/>
      <c r="L6" s="20"/>
      <c r="M6" s="20"/>
      <c r="N6" s="20"/>
      <c r="O6" s="20"/>
    </row>
    <row r="7" customFormat="false" ht="12.75" hidden="false" customHeight="false" outlineLevel="0" collapsed="false">
      <c r="A7" s="20" t="s">
        <v>12</v>
      </c>
      <c r="B7" s="44"/>
      <c r="C7" s="44"/>
      <c r="D7" s="20"/>
      <c r="E7" s="20"/>
      <c r="F7" s="43" t="n">
        <v>34</v>
      </c>
      <c r="G7" s="20" t="n">
        <v>2420</v>
      </c>
      <c r="H7" s="20" t="n">
        <v>2420</v>
      </c>
      <c r="I7" s="20"/>
      <c r="J7" s="20" t="n">
        <v>1800</v>
      </c>
      <c r="K7" s="20"/>
      <c r="L7" s="20"/>
      <c r="M7" s="20"/>
      <c r="N7" s="20"/>
      <c r="O7" s="20"/>
    </row>
    <row r="8" customFormat="false" ht="12.75" hidden="false" customHeight="false" outlineLevel="0" collapsed="false">
      <c r="A8" s="20" t="s">
        <v>13</v>
      </c>
      <c r="B8" s="44"/>
      <c r="C8" s="44"/>
      <c r="D8" s="20"/>
      <c r="E8" s="20"/>
      <c r="F8" s="43" t="n">
        <v>34</v>
      </c>
      <c r="G8" s="20" t="n">
        <v>2420</v>
      </c>
      <c r="H8" s="20" t="n">
        <v>2420</v>
      </c>
      <c r="I8" s="20"/>
      <c r="J8" s="20" t="n">
        <v>2400</v>
      </c>
      <c r="K8" s="20"/>
      <c r="L8" s="20"/>
      <c r="M8" s="20"/>
      <c r="N8" s="20"/>
      <c r="O8" s="20"/>
    </row>
    <row r="9" customFormat="false" ht="12.75" hidden="false" customHeight="false" outlineLevel="0" collapsed="false">
      <c r="A9" s="20" t="s">
        <v>14</v>
      </c>
      <c r="B9" s="44"/>
      <c r="C9" s="44"/>
      <c r="D9" s="20"/>
      <c r="E9" s="20"/>
      <c r="F9" s="43" t="n">
        <v>35.5</v>
      </c>
      <c r="G9" s="20" t="n">
        <v>2700</v>
      </c>
      <c r="H9" s="20" t="n">
        <v>2700</v>
      </c>
      <c r="I9" s="20"/>
      <c r="J9" s="20"/>
      <c r="K9" s="20"/>
      <c r="L9" s="20"/>
      <c r="M9" s="20"/>
      <c r="N9" s="20"/>
      <c r="O9" s="20"/>
    </row>
    <row r="10" customFormat="false" ht="12.75" hidden="false" customHeight="false" outlineLevel="0" collapsed="false">
      <c r="A10" s="20" t="s">
        <v>15</v>
      </c>
      <c r="B10" s="44"/>
      <c r="C10" s="44"/>
      <c r="D10" s="20"/>
      <c r="E10" s="20"/>
      <c r="F10" s="43" t="n">
        <v>39</v>
      </c>
      <c r="G10" s="20" t="n">
        <v>2950</v>
      </c>
      <c r="H10" s="20" t="n">
        <v>2950</v>
      </c>
      <c r="I10" s="20"/>
      <c r="J10" s="20"/>
      <c r="K10" s="20"/>
      <c r="L10" s="20"/>
      <c r="M10" s="20"/>
      <c r="N10" s="20"/>
      <c r="O10" s="20"/>
    </row>
    <row r="11" customFormat="false" ht="12.75" hidden="false" customHeight="false" outlineLevel="0" collapsed="false">
      <c r="A11" s="20"/>
      <c r="B11" s="20"/>
      <c r="C11" s="20"/>
      <c r="D11" s="20"/>
      <c r="E11" s="20"/>
      <c r="F11" s="43" t="n">
        <v>40.9</v>
      </c>
      <c r="G11" s="20" t="n">
        <v>2950</v>
      </c>
      <c r="H11" s="20" t="n">
        <v>3100</v>
      </c>
      <c r="I11" s="20"/>
      <c r="J11" s="20"/>
      <c r="K11" s="20"/>
      <c r="L11" s="20"/>
      <c r="M11" s="20"/>
      <c r="N11" s="20"/>
      <c r="O11" s="20"/>
      <c r="V11" s="10"/>
    </row>
    <row r="12" customFormat="false" ht="12.75" hidden="false" customHeight="false" outlineLevel="0" collapsed="false">
      <c r="A12" s="20"/>
      <c r="B12" s="11" t="s">
        <v>16</v>
      </c>
      <c r="C12" s="11" t="s">
        <v>17</v>
      </c>
      <c r="D12" s="11" t="s">
        <v>18</v>
      </c>
      <c r="E12" s="5"/>
      <c r="F12" s="43" t="n">
        <v>46</v>
      </c>
      <c r="G12" s="20" t="n">
        <v>2950</v>
      </c>
      <c r="H12" s="20" t="n">
        <v>3100</v>
      </c>
      <c r="I12" s="20"/>
      <c r="J12" s="20"/>
      <c r="K12" s="20"/>
      <c r="L12" s="20"/>
      <c r="M12" s="20"/>
      <c r="N12" s="20"/>
      <c r="O12" s="20"/>
    </row>
    <row r="13" customFormat="false" ht="12.75" hidden="false" customHeight="false" outlineLevel="0" collapsed="false">
      <c r="A13" s="20" t="s">
        <v>19</v>
      </c>
      <c r="B13" s="20" t="n">
        <v>2129.93</v>
      </c>
      <c r="C13" s="45" t="n">
        <v>38.71</v>
      </c>
      <c r="D13" s="45" t="n">
        <v>82443.64</v>
      </c>
      <c r="E13" s="45"/>
      <c r="F13" s="43" t="n">
        <v>46</v>
      </c>
      <c r="G13" s="20" t="n">
        <v>2950</v>
      </c>
      <c r="H13" s="20" t="n">
        <v>3100</v>
      </c>
      <c r="I13" s="20"/>
      <c r="J13" s="20"/>
      <c r="K13" s="20"/>
      <c r="L13" s="20"/>
      <c r="M13" s="20"/>
      <c r="N13" s="20"/>
      <c r="O13" s="20"/>
    </row>
    <row r="14" customFormat="false" ht="12.75" hidden="false" customHeight="false" outlineLevel="0" collapsed="false">
      <c r="A14" s="20" t="s">
        <v>20</v>
      </c>
      <c r="B14" s="20"/>
      <c r="C14" s="45"/>
      <c r="D14" s="45"/>
      <c r="E14" s="45"/>
      <c r="F14" s="43" t="n">
        <v>46</v>
      </c>
      <c r="G14" s="20" t="n">
        <v>1800</v>
      </c>
      <c r="H14" s="20" t="n">
        <v>1800</v>
      </c>
      <c r="I14" s="20"/>
      <c r="J14" s="20"/>
      <c r="K14" s="20"/>
      <c r="L14" s="20"/>
      <c r="M14" s="20"/>
      <c r="N14" s="20"/>
      <c r="O14" s="20"/>
    </row>
    <row r="15" customFormat="false" ht="12.75" hidden="false" customHeight="false" outlineLevel="0" collapsed="false">
      <c r="A15" s="20" t="s">
        <v>21</v>
      </c>
      <c r="B15" s="46"/>
      <c r="C15" s="45" t="n">
        <v>37</v>
      </c>
      <c r="D15" s="45" t="n">
        <f aca="false">B15*C15</f>
        <v>0</v>
      </c>
      <c r="E15" s="45"/>
      <c r="F15" s="43" t="n">
        <f aca="false">C31</f>
        <v>39.4974000083646</v>
      </c>
      <c r="G15" s="47"/>
      <c r="H15" s="47"/>
      <c r="I15" s="20" t="n">
        <f aca="false">B31</f>
        <v>2151.93</v>
      </c>
      <c r="J15" s="20"/>
      <c r="K15" s="20"/>
      <c r="L15" s="20"/>
      <c r="M15" s="20"/>
      <c r="N15" s="20"/>
      <c r="O15" s="20"/>
    </row>
    <row r="16" customFormat="false" ht="12.75" hidden="false" customHeight="false" outlineLevel="0" collapsed="false">
      <c r="A16" s="20" t="s">
        <v>22</v>
      </c>
      <c r="B16" s="46"/>
      <c r="C16" s="45" t="n">
        <v>74</v>
      </c>
      <c r="D16" s="45" t="n">
        <f aca="false">B16*C16</f>
        <v>0</v>
      </c>
      <c r="E16" s="45"/>
      <c r="F16" s="43" t="n">
        <f aca="false">C32</f>
        <v>39.4974000083646</v>
      </c>
      <c r="G16" s="47"/>
      <c r="H16" s="47"/>
      <c r="I16" s="20" t="n">
        <f aca="false">B32</f>
        <v>2151.93</v>
      </c>
      <c r="J16" s="20"/>
      <c r="K16" s="20"/>
      <c r="L16" s="20"/>
      <c r="M16" s="20"/>
      <c r="N16" s="20"/>
      <c r="O16" s="20"/>
    </row>
    <row r="17" customFormat="false" ht="12.75" hidden="false" customHeight="false" outlineLevel="0" collapsed="false">
      <c r="A17" s="20" t="s">
        <v>23</v>
      </c>
      <c r="B17" s="46"/>
      <c r="C17" s="45"/>
      <c r="D17" s="45"/>
      <c r="E17" s="45"/>
      <c r="F17" s="43"/>
      <c r="G17" s="47"/>
      <c r="H17" s="47"/>
      <c r="I17" s="20"/>
      <c r="J17" s="20"/>
      <c r="K17" s="20"/>
      <c r="L17" s="20"/>
      <c r="M17" s="20"/>
      <c r="N17" s="20"/>
      <c r="O17" s="20"/>
    </row>
    <row r="18" customFormat="false" ht="12.75" hidden="false" customHeight="false" outlineLevel="0" collapsed="false">
      <c r="A18" s="20" t="s">
        <v>24</v>
      </c>
      <c r="B18" s="20" t="n">
        <f aca="false">B17*6</f>
        <v>0</v>
      </c>
      <c r="C18" s="45" t="n">
        <v>46.5</v>
      </c>
      <c r="D18" s="45" t="n">
        <f aca="false">B18*C18</f>
        <v>0</v>
      </c>
      <c r="E18" s="45"/>
      <c r="F18" s="43"/>
      <c r="G18" s="47"/>
      <c r="H18" s="47"/>
      <c r="I18" s="20"/>
      <c r="J18" s="20"/>
      <c r="K18" s="20"/>
      <c r="L18" s="20"/>
      <c r="M18" s="20"/>
      <c r="N18" s="20"/>
      <c r="O18" s="20"/>
    </row>
    <row r="19" customFormat="false" ht="12.75" hidden="false" customHeight="false" outlineLevel="0" collapsed="false">
      <c r="A19" s="20" t="s">
        <v>25</v>
      </c>
      <c r="B19" s="20"/>
      <c r="C19" s="45"/>
      <c r="D19" s="45"/>
      <c r="E19" s="45"/>
      <c r="F19" s="43"/>
      <c r="G19" s="20"/>
      <c r="H19" s="47"/>
      <c r="I19" s="20"/>
      <c r="J19" s="20"/>
      <c r="K19" s="20"/>
      <c r="L19" s="20"/>
      <c r="M19" s="20"/>
      <c r="N19" s="20"/>
      <c r="O19" s="20"/>
    </row>
    <row r="20" customFormat="false" ht="12.75" hidden="false" customHeight="false" outlineLevel="0" collapsed="false">
      <c r="A20" s="20" t="s">
        <v>26</v>
      </c>
      <c r="B20" s="20"/>
      <c r="C20" s="45"/>
      <c r="D20" s="45"/>
      <c r="E20" s="45"/>
      <c r="F20" s="43"/>
      <c r="G20" s="20"/>
      <c r="H20" s="47"/>
      <c r="I20" s="20"/>
      <c r="J20" s="20"/>
      <c r="K20" s="20"/>
      <c r="L20" s="20"/>
      <c r="M20" s="20"/>
      <c r="N20" s="20"/>
      <c r="O20" s="20"/>
    </row>
    <row r="21" customFormat="false" ht="12.75" hidden="false" customHeight="false" outlineLevel="0" collapsed="false">
      <c r="A21" s="20" t="s">
        <v>27</v>
      </c>
      <c r="B21" s="20"/>
      <c r="C21" s="45"/>
      <c r="D21" s="45"/>
      <c r="E21" s="45"/>
      <c r="F21" s="43"/>
      <c r="G21" s="20"/>
      <c r="H21" s="20"/>
      <c r="I21" s="20"/>
      <c r="J21" s="20"/>
      <c r="K21" s="20"/>
      <c r="L21" s="20"/>
      <c r="M21" s="20"/>
      <c r="N21" s="20"/>
      <c r="O21" s="20"/>
    </row>
    <row r="22" customFormat="false" ht="12.75" hidden="false" customHeight="false" outlineLevel="0" collapsed="false">
      <c r="A22" s="48" t="s">
        <v>28</v>
      </c>
      <c r="B22" s="46" t="n">
        <v>13</v>
      </c>
      <c r="C22" s="45"/>
      <c r="D22" s="45"/>
      <c r="E22" s="45"/>
      <c r="F22" s="43"/>
      <c r="G22" s="20"/>
      <c r="H22" s="20"/>
      <c r="I22" s="20"/>
      <c r="J22" s="20"/>
      <c r="K22" s="20"/>
      <c r="L22" s="20"/>
      <c r="M22" s="20"/>
      <c r="N22" s="20"/>
      <c r="O22" s="20"/>
    </row>
    <row r="23" customFormat="false" ht="12.75" hidden="false" customHeight="false" outlineLevel="0" collapsed="false">
      <c r="A23" s="20" t="s">
        <v>29</v>
      </c>
      <c r="B23" s="49"/>
      <c r="C23" s="45" t="n">
        <v>97</v>
      </c>
      <c r="D23" s="45" t="n">
        <f aca="false">B23*C23</f>
        <v>0</v>
      </c>
      <c r="E23" s="45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customFormat="false" ht="12.75" hidden="false" customHeight="false" outlineLevel="0" collapsed="false">
      <c r="A24" s="20" t="s">
        <v>30</v>
      </c>
      <c r="B24" s="40" t="n">
        <f aca="false">SUM(B25:B28)</f>
        <v>22</v>
      </c>
      <c r="C24" s="45" t="n">
        <v>116</v>
      </c>
      <c r="D24" s="45" t="n">
        <f aca="false">B24*C24</f>
        <v>2552</v>
      </c>
      <c r="E24" s="45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customFormat="false" ht="12.75" hidden="false" customHeight="false" outlineLevel="0" collapsed="false">
      <c r="A25" s="18" t="s">
        <v>31</v>
      </c>
      <c r="B25" s="40" t="n">
        <v>8</v>
      </c>
      <c r="C25" s="45"/>
      <c r="D25" s="45"/>
      <c r="E25" s="45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customFormat="false" ht="12.75" hidden="false" customHeight="false" outlineLevel="0" collapsed="false">
      <c r="A26" s="18" t="s">
        <v>32</v>
      </c>
      <c r="B26" s="40" t="n">
        <v>4</v>
      </c>
      <c r="C26" s="45"/>
      <c r="D26" s="45"/>
      <c r="E26" s="45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customFormat="false" ht="12.75" hidden="false" customHeight="false" outlineLevel="0" collapsed="false">
      <c r="A27" s="18" t="s">
        <v>33</v>
      </c>
      <c r="B27" s="40" t="n">
        <v>10</v>
      </c>
      <c r="C27" s="45"/>
      <c r="D27" s="45"/>
      <c r="E27" s="45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customFormat="false" ht="12.75" hidden="false" customHeight="false" outlineLevel="0" collapsed="false">
      <c r="A28" s="18" t="s">
        <v>34</v>
      </c>
      <c r="B28" s="49"/>
      <c r="C28" s="45"/>
      <c r="D28" s="45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customFormat="false" ht="12.75" hidden="false" customHeight="false" outlineLevel="0" collapsed="false">
      <c r="A29" s="20" t="s">
        <v>35</v>
      </c>
      <c r="B29" s="49"/>
      <c r="C29" s="45" t="n">
        <v>129</v>
      </c>
      <c r="D29" s="45" t="n">
        <f aca="false">B29*C29</f>
        <v>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customFormat="false" ht="12.75" hidden="false" customHeight="false" outlineLevel="0" collapsed="false">
      <c r="A30" s="20" t="s">
        <v>36</v>
      </c>
      <c r="B30" s="20" t="n">
        <f aca="false">B23+B24+B29</f>
        <v>22</v>
      </c>
      <c r="C30" s="45"/>
      <c r="D30" s="45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customFormat="false" ht="12.75" hidden="false" customHeight="false" outlineLevel="0" collapsed="false">
      <c r="A31" s="20" t="s">
        <v>37</v>
      </c>
      <c r="B31" s="20" t="n">
        <f aca="false">SUM(B13:B24)+B29-B17-B22</f>
        <v>2151.93</v>
      </c>
      <c r="C31" s="45" t="n">
        <f aca="false">D31/B31</f>
        <v>39.4974000083646</v>
      </c>
      <c r="D31" s="45" t="n">
        <f aca="false">SUM(D13:D29)</f>
        <v>84995.64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customFormat="false" ht="12.75" hidden="false" customHeight="false" outlineLevel="0" collapsed="false">
      <c r="A32" s="20" t="s">
        <v>38</v>
      </c>
      <c r="B32" s="20" t="n">
        <f aca="false">B31-B18</f>
        <v>2151.93</v>
      </c>
      <c r="C32" s="45" t="n">
        <f aca="false">D32/B32</f>
        <v>39.4974000083646</v>
      </c>
      <c r="D32" s="45" t="n">
        <f aca="false">D31-D18</f>
        <v>84995.64</v>
      </c>
      <c r="E32" s="20" t="s">
        <v>39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customFormat="false" ht="12.75" hidden="false" customHeight="false" outlineLevel="0" collapsed="false">
      <c r="A33" s="21" t="s">
        <v>40</v>
      </c>
      <c r="B33" s="21" t="n">
        <v>2950</v>
      </c>
      <c r="C33" s="21" t="n">
        <v>46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customFormat="false" ht="12.75" hidden="false" customHeight="false" outlineLevel="0" collapsed="false">
      <c r="A34" s="22" t="s">
        <v>41</v>
      </c>
      <c r="B34" s="22" t="n">
        <v>3100</v>
      </c>
      <c r="C34" s="22" t="n">
        <v>46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customFormat="false" ht="12.75" hidden="false" customHeight="false" outlineLevel="0" collapsed="false">
      <c r="A35" s="21" t="s">
        <v>42</v>
      </c>
      <c r="B35" s="21" t="n">
        <f aca="false">B13</f>
        <v>2129.93</v>
      </c>
      <c r="C35" s="21" t="n">
        <v>33</v>
      </c>
      <c r="D35" s="20"/>
      <c r="E35" s="20"/>
      <c r="F35" s="20"/>
      <c r="G35" s="20"/>
      <c r="H35" s="20"/>
      <c r="I35" s="20"/>
      <c r="J35" s="50"/>
      <c r="K35" s="50"/>
      <c r="L35" s="50"/>
      <c r="M35" s="50"/>
      <c r="N35" s="50"/>
      <c r="O35" s="50"/>
      <c r="P35" s="51"/>
      <c r="Q35" s="51"/>
      <c r="R35" s="51"/>
      <c r="S35" s="51"/>
      <c r="T35" s="51"/>
      <c r="U35" s="51"/>
    </row>
    <row r="36" customFormat="false" ht="12.75" hidden="false" customHeight="false" outlineLevel="0" collapsed="false">
      <c r="A36" s="22" t="s">
        <v>43</v>
      </c>
      <c r="B36" s="22" t="n">
        <v>3112</v>
      </c>
      <c r="C36" s="21"/>
      <c r="D36" s="20"/>
      <c r="E36" s="20"/>
      <c r="F36" s="20"/>
      <c r="G36" s="20"/>
      <c r="H36" s="20"/>
      <c r="I36" s="20"/>
      <c r="J36" s="50"/>
      <c r="K36" s="50"/>
      <c r="L36" s="50"/>
      <c r="M36" s="50"/>
      <c r="N36" s="50"/>
      <c r="O36" s="50"/>
      <c r="P36" s="51"/>
      <c r="Q36" s="51"/>
      <c r="R36" s="51"/>
      <c r="S36" s="51"/>
      <c r="T36" s="51"/>
      <c r="U36" s="51"/>
    </row>
    <row r="37" customFormat="false" ht="12.75" hidden="false" customHeight="false" outlineLevel="0" collapsed="false">
      <c r="A37" s="25" t="s">
        <v>44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customFormat="false" ht="12.75" hidden="false" customHeight="false" outlineLevel="0" collapsed="false">
      <c r="A38" s="20" t="s">
        <v>45</v>
      </c>
      <c r="B38" s="43" t="n">
        <f aca="false">B33-B31</f>
        <v>798.07</v>
      </c>
      <c r="C38" s="20" t="s">
        <v>46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customFormat="false" ht="12.75" hidden="false" customHeight="false" outlineLevel="0" collapsed="false">
      <c r="A39" s="20"/>
      <c r="B39" s="43" t="n">
        <f aca="false">B34-B31</f>
        <v>948.07</v>
      </c>
      <c r="C39" s="20" t="s">
        <v>47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0" customFormat="false" ht="12.75" hidden="false" customHeight="false" outlineLevel="0" collapsed="false">
      <c r="A40" s="20" t="s">
        <v>48</v>
      </c>
      <c r="B40" s="52" t="n">
        <f aca="false">IF(B38&lt;=0,(B38/6),0)</f>
        <v>0</v>
      </c>
      <c r="C40" s="52" t="n">
        <f aca="false">IF(B40&lt;0,B40/B22,0)</f>
        <v>0</v>
      </c>
    </row>
    <row r="41" customFormat="false" ht="12.75" hidden="false" customHeight="false" outlineLevel="0" collapsed="false">
      <c r="A41" s="20" t="s">
        <v>49</v>
      </c>
      <c r="B41" s="52" t="n">
        <f aca="false">(B17-B22)/B22</f>
        <v>-1</v>
      </c>
    </row>
    <row r="43" customFormat="false" ht="12.75" hidden="false" customHeight="false" outlineLevel="0" collapsed="false">
      <c r="G43" s="51"/>
      <c r="H43" s="51"/>
      <c r="I43" s="51"/>
    </row>
  </sheetData>
  <sheetProtection sheet="true" objects="true" scenarios="true"/>
  <mergeCells count="6">
    <mergeCell ref="B5:C5"/>
    <mergeCell ref="B6:C6"/>
    <mergeCell ref="B7:C7"/>
    <mergeCell ref="B8:C8"/>
    <mergeCell ref="B9:C9"/>
    <mergeCell ref="B10:C10"/>
  </mergeCells>
  <conditionalFormatting sqref="B38:B40 C40">
    <cfRule type="cellIs" priority="2" operator="lessThan" aboveAverage="0" equalAverage="0" bottom="0" percent="0" rank="0" text="" dxfId="58">
      <formula>0</formula>
    </cfRule>
    <cfRule type="cellIs" priority="3" operator="lessThan" aboveAverage="0" equalAverage="0" bottom="0" percent="0" rank="0" text="" dxfId="59">
      <formula>0</formula>
    </cfRule>
    <cfRule type="cellIs" priority="4" operator="lessThan" aboveAverage="0" equalAverage="0" bottom="0" percent="0" rank="0" text="" dxfId="60">
      <formula>-127.1</formula>
    </cfRule>
    <cfRule type="cellIs" priority="5" operator="lessThan" aboveAverage="0" equalAverage="0" bottom="0" percent="0" rank="0" text="" dxfId="61">
      <formula>0</formula>
    </cfRule>
    <cfRule type="expression" priority="6" aboveAverage="0" equalAverage="0" bottom="0" percent="0" rank="0" text="" dxfId="62">
      <formula>"&lt;0"</formula>
    </cfRule>
  </conditionalFormatting>
  <printOptions headings="false" gridLines="false" gridLinesSet="true" horizontalCentered="false" verticalCentered="false"/>
  <pageMargins left="0.5" right="0.5" top="1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V42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34.83"/>
    <col collapsed="false" customWidth="true" hidden="false" outlineLevel="0" max="2" min="2" style="0" width="12.33"/>
    <col collapsed="false" customWidth="true" hidden="false" outlineLevel="0" max="4" min="4" style="0" width="10.65"/>
    <col collapsed="false" customWidth="true" hidden="false" outlineLevel="0" max="5" min="5" style="0" width="10.16"/>
    <col collapsed="false" customWidth="true" hidden="false" outlineLevel="0" max="6" min="6" style="0" width="7.34"/>
    <col collapsed="false" customWidth="true" hidden="false" outlineLevel="0" max="8" min="7" style="0" width="7.49"/>
    <col collapsed="false" customWidth="true" hidden="false" outlineLevel="0" max="9" min="9" style="0" width="5.16"/>
    <col collapsed="false" customWidth="true" hidden="false" outlineLevel="0" max="10" min="10" style="0" width="3.33"/>
    <col collapsed="false" customWidth="true" hidden="false" outlineLevel="0" max="14" min="11" style="0" width="3.16"/>
    <col collapsed="false" customWidth="true" hidden="false" outlineLevel="0" max="15" min="15" style="0" width="25"/>
    <col collapsed="false" customWidth="true" hidden="false" outlineLevel="0" max="20" min="16" style="0" width="3.16"/>
    <col collapsed="false" customWidth="true" hidden="false" outlineLevel="0" max="21" min="21" style="0" width="8.33"/>
  </cols>
  <sheetData>
    <row r="1" customFormat="false" ht="18" hidden="false" customHeight="false" outlineLevel="0" collapsed="false">
      <c r="A1" s="1" t="s">
        <v>79</v>
      </c>
      <c r="B1" s="1" t="s">
        <v>80</v>
      </c>
      <c r="C1" s="2"/>
      <c r="D1" s="3" t="s">
        <v>2</v>
      </c>
      <c r="E1" s="4" t="n">
        <v>43418</v>
      </c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2.75" hidden="false" customHeight="false" outlineLevel="0" collapsed="false">
      <c r="A2" s="5" t="s">
        <v>81</v>
      </c>
      <c r="B2" s="2"/>
      <c r="C2" s="2"/>
      <c r="D2" s="2"/>
      <c r="E2" s="4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2.75" hidden="false" customHeight="false" outlineLevel="0" collapsed="false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Format="false" ht="12.75" hidden="false" customHeight="false" outlineLevel="0" collapsed="false">
      <c r="A4" s="2"/>
      <c r="B4" s="2"/>
      <c r="C4" s="2"/>
      <c r="D4" s="2"/>
      <c r="E4" s="2"/>
      <c r="F4" s="2"/>
      <c r="G4" s="3" t="s">
        <v>6</v>
      </c>
      <c r="H4" s="3" t="s">
        <v>7</v>
      </c>
      <c r="I4" s="2" t="s">
        <v>8</v>
      </c>
      <c r="J4" s="2"/>
      <c r="K4" s="2"/>
      <c r="L4" s="2"/>
      <c r="M4" s="2"/>
      <c r="N4" s="2"/>
      <c r="O4" s="2"/>
    </row>
    <row r="5" customFormat="false" ht="12.75" hidden="false" customHeight="false" outlineLevel="0" collapsed="false">
      <c r="A5" s="2" t="s">
        <v>10</v>
      </c>
      <c r="B5" s="7"/>
      <c r="C5" s="7"/>
      <c r="D5" s="2"/>
      <c r="E5" s="2"/>
      <c r="F5" s="8" t="n">
        <v>33</v>
      </c>
      <c r="G5" s="2" t="n">
        <v>1800</v>
      </c>
      <c r="H5" s="2" t="n">
        <v>1800</v>
      </c>
      <c r="I5" s="2"/>
      <c r="J5" s="2"/>
      <c r="K5" s="2"/>
      <c r="L5" s="2"/>
      <c r="M5" s="2"/>
      <c r="N5" s="2"/>
      <c r="O5" s="2"/>
    </row>
    <row r="6" customFormat="false" ht="12.75" hidden="false" customHeight="false" outlineLevel="0" collapsed="false">
      <c r="A6" s="2" t="s">
        <v>11</v>
      </c>
      <c r="B6" s="9"/>
      <c r="C6" s="9"/>
      <c r="D6" s="2"/>
      <c r="E6" s="2"/>
      <c r="F6" s="8" t="n">
        <v>33</v>
      </c>
      <c r="G6" s="2" t="n">
        <v>2250</v>
      </c>
      <c r="H6" s="2" t="n">
        <v>2250</v>
      </c>
      <c r="I6" s="2"/>
      <c r="J6" s="2"/>
      <c r="K6" s="2"/>
      <c r="L6" s="2"/>
      <c r="M6" s="2"/>
      <c r="N6" s="2"/>
      <c r="O6" s="2"/>
    </row>
    <row r="7" customFormat="false" ht="12.75" hidden="false" customHeight="false" outlineLevel="0" collapsed="false">
      <c r="A7" s="2" t="s">
        <v>12</v>
      </c>
      <c r="B7" s="9"/>
      <c r="C7" s="9"/>
      <c r="D7" s="2"/>
      <c r="E7" s="2"/>
      <c r="F7" s="8" t="n">
        <v>35.5</v>
      </c>
      <c r="G7" s="2" t="n">
        <v>2700</v>
      </c>
      <c r="H7" s="2" t="n">
        <v>2700</v>
      </c>
      <c r="I7" s="2"/>
      <c r="J7" s="2"/>
      <c r="K7" s="2"/>
      <c r="L7" s="2"/>
      <c r="M7" s="2"/>
      <c r="N7" s="2"/>
      <c r="O7" s="2"/>
    </row>
    <row r="8" customFormat="false" ht="12.75" hidden="false" customHeight="false" outlineLevel="0" collapsed="false">
      <c r="A8" s="2" t="s">
        <v>13</v>
      </c>
      <c r="B8" s="9"/>
      <c r="C8" s="9"/>
      <c r="D8" s="2"/>
      <c r="E8" s="2"/>
      <c r="F8" s="8" t="n">
        <v>39</v>
      </c>
      <c r="G8" s="2" t="n">
        <v>2950</v>
      </c>
      <c r="H8" s="2" t="n">
        <v>2950</v>
      </c>
      <c r="I8" s="2"/>
      <c r="J8" s="2"/>
      <c r="K8" s="2"/>
      <c r="L8" s="2"/>
      <c r="M8" s="2"/>
      <c r="N8" s="2"/>
      <c r="O8" s="2"/>
    </row>
    <row r="9" customFormat="false" ht="12.75" hidden="false" customHeight="false" outlineLevel="0" collapsed="false">
      <c r="A9" s="2" t="s">
        <v>14</v>
      </c>
      <c r="B9" s="9"/>
      <c r="C9" s="9"/>
      <c r="D9" s="2"/>
      <c r="E9" s="2"/>
      <c r="F9" s="8" t="n">
        <v>40.9</v>
      </c>
      <c r="G9" s="2" t="n">
        <v>2950</v>
      </c>
      <c r="H9" s="2" t="n">
        <v>3100</v>
      </c>
      <c r="I9" s="2"/>
      <c r="J9" s="2"/>
      <c r="K9" s="2"/>
      <c r="L9" s="2"/>
      <c r="M9" s="2"/>
      <c r="N9" s="2"/>
      <c r="O9" s="2"/>
    </row>
    <row r="10" customFormat="false" ht="12.75" hidden="false" customHeight="false" outlineLevel="0" collapsed="false">
      <c r="A10" s="2" t="s">
        <v>15</v>
      </c>
      <c r="B10" s="9"/>
      <c r="C10" s="9"/>
      <c r="D10" s="2"/>
      <c r="E10" s="2"/>
      <c r="F10" s="8" t="n">
        <v>46</v>
      </c>
      <c r="G10" s="2" t="n">
        <v>2950</v>
      </c>
      <c r="H10" s="2" t="n">
        <v>3100</v>
      </c>
      <c r="I10" s="2"/>
      <c r="J10" s="2"/>
      <c r="K10" s="2"/>
      <c r="L10" s="2"/>
      <c r="M10" s="2"/>
      <c r="N10" s="2"/>
      <c r="O10" s="2"/>
    </row>
    <row r="11" customFormat="false" ht="12.75" hidden="false" customHeight="false" outlineLevel="0" collapsed="false">
      <c r="A11" s="2"/>
      <c r="B11" s="2"/>
      <c r="C11" s="2"/>
      <c r="D11" s="2"/>
      <c r="E11" s="2"/>
      <c r="F11" s="8" t="n">
        <v>46</v>
      </c>
      <c r="G11" s="2" t="n">
        <v>2950</v>
      </c>
      <c r="H11" s="2" t="n">
        <v>3100</v>
      </c>
      <c r="I11" s="2"/>
      <c r="J11" s="2"/>
      <c r="K11" s="2"/>
      <c r="L11" s="2"/>
      <c r="M11" s="2"/>
      <c r="N11" s="2"/>
      <c r="O11" s="2"/>
      <c r="V11" s="10"/>
    </row>
    <row r="12" customFormat="false" ht="12.75" hidden="false" customHeight="false" outlineLevel="0" collapsed="false">
      <c r="A12" s="2"/>
      <c r="B12" s="11" t="s">
        <v>16</v>
      </c>
      <c r="C12" s="11" t="s">
        <v>17</v>
      </c>
      <c r="D12" s="11" t="s">
        <v>18</v>
      </c>
      <c r="E12" s="5"/>
      <c r="F12" s="8" t="n">
        <v>46</v>
      </c>
      <c r="G12" s="2" t="n">
        <v>1800</v>
      </c>
      <c r="H12" s="2" t="n">
        <v>1800</v>
      </c>
      <c r="I12" s="2"/>
      <c r="J12" s="2"/>
      <c r="K12" s="2"/>
      <c r="L12" s="2"/>
      <c r="M12" s="2"/>
      <c r="N12" s="2"/>
      <c r="O12" s="2"/>
    </row>
    <row r="13" customFormat="false" ht="12.75" hidden="false" customHeight="false" outlineLevel="0" collapsed="false">
      <c r="A13" s="2" t="s">
        <v>19</v>
      </c>
      <c r="B13" s="2" t="n">
        <v>2054.38</v>
      </c>
      <c r="C13" s="12" t="n">
        <v>39.22</v>
      </c>
      <c r="D13" s="12" t="n">
        <v>80571.92</v>
      </c>
      <c r="E13" s="12"/>
      <c r="F13" s="8" t="n">
        <f aca="false">C31</f>
        <v>40.0330960614146</v>
      </c>
      <c r="G13" s="14"/>
      <c r="H13" s="14"/>
      <c r="I13" s="2" t="n">
        <f aca="false">B31</f>
        <v>2076.38</v>
      </c>
      <c r="J13" s="2"/>
      <c r="K13" s="2"/>
      <c r="L13" s="2"/>
      <c r="M13" s="2"/>
      <c r="N13" s="2"/>
      <c r="O13" s="2"/>
    </row>
    <row r="14" customFormat="false" ht="12.75" hidden="false" customHeight="false" outlineLevel="0" collapsed="false">
      <c r="A14" s="2" t="s">
        <v>20</v>
      </c>
      <c r="B14" s="2"/>
      <c r="C14" s="12"/>
      <c r="D14" s="12"/>
      <c r="E14" s="12"/>
      <c r="F14" s="8" t="n">
        <f aca="false">C32</f>
        <v>40.0330960614146</v>
      </c>
      <c r="G14" s="14"/>
      <c r="H14" s="14"/>
      <c r="I14" s="2" t="n">
        <f aca="false">B32</f>
        <v>2076.38</v>
      </c>
      <c r="J14" s="2"/>
      <c r="K14" s="2"/>
      <c r="L14" s="2"/>
      <c r="M14" s="2"/>
      <c r="N14" s="2"/>
      <c r="O14" s="2"/>
    </row>
    <row r="15" customFormat="false" ht="12.75" hidden="false" customHeight="false" outlineLevel="0" collapsed="false">
      <c r="A15" s="2" t="s">
        <v>21</v>
      </c>
      <c r="B15" s="13"/>
      <c r="C15" s="12" t="n">
        <v>37</v>
      </c>
      <c r="D15" s="12" t="n">
        <f aca="false">B15*C15</f>
        <v>0</v>
      </c>
      <c r="E15" s="12"/>
      <c r="F15" s="8"/>
      <c r="G15" s="14"/>
      <c r="H15" s="14"/>
      <c r="I15" s="2"/>
      <c r="J15" s="2"/>
      <c r="K15" s="2"/>
      <c r="L15" s="2"/>
      <c r="M15" s="2"/>
      <c r="N15" s="2"/>
      <c r="O15" s="2"/>
    </row>
    <row r="16" customFormat="false" ht="12.75" hidden="false" customHeight="false" outlineLevel="0" collapsed="false">
      <c r="A16" s="2" t="s">
        <v>22</v>
      </c>
      <c r="B16" s="13"/>
      <c r="C16" s="12" t="n">
        <v>74</v>
      </c>
      <c r="D16" s="12" t="n">
        <f aca="false">B16*C16</f>
        <v>0</v>
      </c>
      <c r="E16" s="12"/>
      <c r="F16" s="8"/>
      <c r="G16" s="14"/>
      <c r="H16" s="14"/>
      <c r="I16" s="2"/>
      <c r="J16" s="2"/>
      <c r="K16" s="2"/>
      <c r="L16" s="2"/>
      <c r="M16" s="2"/>
      <c r="N16" s="2"/>
      <c r="O16" s="2"/>
    </row>
    <row r="17" customFormat="false" ht="12.75" hidden="false" customHeight="false" outlineLevel="0" collapsed="false">
      <c r="A17" s="2" t="s">
        <v>23</v>
      </c>
      <c r="B17" s="46"/>
      <c r="C17" s="12"/>
      <c r="D17" s="12"/>
      <c r="E17" s="12"/>
      <c r="F17" s="8"/>
      <c r="G17" s="14"/>
      <c r="H17" s="14"/>
      <c r="I17" s="2"/>
      <c r="J17" s="2"/>
      <c r="K17" s="2"/>
      <c r="L17" s="2"/>
      <c r="M17" s="2"/>
      <c r="N17" s="2"/>
      <c r="O17" s="2"/>
    </row>
    <row r="18" customFormat="false" ht="12.75" hidden="false" customHeight="false" outlineLevel="0" collapsed="false">
      <c r="A18" s="2" t="s">
        <v>24</v>
      </c>
      <c r="B18" s="2" t="n">
        <f aca="false">B17*6</f>
        <v>0</v>
      </c>
      <c r="C18" s="12" t="n">
        <v>46.5</v>
      </c>
      <c r="D18" s="12" t="n">
        <f aca="false">B18*C18</f>
        <v>0</v>
      </c>
      <c r="E18" s="12"/>
      <c r="F18" s="8"/>
      <c r="G18" s="14"/>
      <c r="H18" s="14"/>
      <c r="I18" s="2"/>
      <c r="J18" s="2"/>
      <c r="K18" s="2"/>
      <c r="L18" s="2"/>
      <c r="M18" s="2"/>
      <c r="N18" s="2"/>
      <c r="O18" s="2"/>
    </row>
    <row r="19" customFormat="false" ht="12.75" hidden="false" customHeight="false" outlineLevel="0" collapsed="false">
      <c r="A19" s="20" t="s">
        <v>25</v>
      </c>
      <c r="B19" s="2"/>
      <c r="C19" s="12"/>
      <c r="D19" s="12"/>
      <c r="E19" s="12"/>
      <c r="F19" s="8"/>
      <c r="G19" s="2"/>
      <c r="H19" s="14"/>
      <c r="I19" s="2"/>
      <c r="J19" s="2"/>
      <c r="K19" s="2"/>
      <c r="L19" s="2"/>
      <c r="M19" s="2"/>
      <c r="N19" s="2"/>
      <c r="O19" s="2"/>
    </row>
    <row r="20" customFormat="false" ht="12.75" hidden="false" customHeight="false" outlineLevel="0" collapsed="false">
      <c r="A20" s="2" t="s">
        <v>26</v>
      </c>
      <c r="B20" s="2"/>
      <c r="C20" s="12"/>
      <c r="D20" s="12"/>
      <c r="E20" s="12"/>
      <c r="F20" s="8"/>
      <c r="G20" s="2"/>
      <c r="H20" s="14"/>
      <c r="I20" s="2"/>
      <c r="J20" s="2"/>
      <c r="K20" s="2"/>
      <c r="L20" s="2"/>
      <c r="M20" s="2"/>
      <c r="N20" s="2"/>
      <c r="O20" s="2"/>
    </row>
    <row r="21" customFormat="false" ht="12.75" hidden="false" customHeight="false" outlineLevel="0" collapsed="false">
      <c r="A21" s="2" t="s">
        <v>27</v>
      </c>
      <c r="B21" s="2"/>
      <c r="C21" s="12"/>
      <c r="D21" s="12"/>
      <c r="E21" s="12"/>
      <c r="F21" s="8"/>
      <c r="G21" s="2"/>
      <c r="H21" s="2"/>
      <c r="I21" s="2"/>
      <c r="J21" s="2"/>
      <c r="K21" s="2"/>
      <c r="L21" s="2"/>
      <c r="M21" s="2"/>
      <c r="N21" s="2"/>
      <c r="O21" s="2"/>
    </row>
    <row r="22" customFormat="false" ht="12.75" hidden="false" customHeight="false" outlineLevel="0" collapsed="false">
      <c r="A22" s="15" t="s">
        <v>28</v>
      </c>
      <c r="B22" s="13" t="n">
        <v>13</v>
      </c>
      <c r="C22" s="12"/>
      <c r="D22" s="12"/>
      <c r="E22" s="12"/>
      <c r="F22" s="8"/>
      <c r="G22" s="2"/>
      <c r="H22" s="2"/>
      <c r="I22" s="2"/>
      <c r="J22" s="2"/>
      <c r="K22" s="2"/>
      <c r="L22" s="2"/>
      <c r="M22" s="2"/>
      <c r="N22" s="2"/>
      <c r="O22" s="2"/>
    </row>
    <row r="23" customFormat="false" ht="12.75" hidden="false" customHeight="false" outlineLevel="0" collapsed="false">
      <c r="A23" s="2" t="s">
        <v>29</v>
      </c>
      <c r="B23" s="16"/>
      <c r="C23" s="12" t="n">
        <v>97</v>
      </c>
      <c r="D23" s="12" t="n">
        <f aca="false">B23*C23</f>
        <v>0</v>
      </c>
      <c r="E23" s="1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customFormat="false" ht="12.75" hidden="false" customHeight="false" outlineLevel="0" collapsed="false">
      <c r="A24" s="2" t="s">
        <v>30</v>
      </c>
      <c r="B24" s="17" t="n">
        <f aca="false">SUM(B25:B28)</f>
        <v>22</v>
      </c>
      <c r="C24" s="12" t="n">
        <v>116</v>
      </c>
      <c r="D24" s="12" t="n">
        <f aca="false">B24*C24</f>
        <v>2552</v>
      </c>
      <c r="E24" s="1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customFormat="false" ht="12.75" hidden="false" customHeight="false" outlineLevel="0" collapsed="false">
      <c r="A25" s="18" t="s">
        <v>31</v>
      </c>
      <c r="B25" s="17" t="n">
        <v>8</v>
      </c>
      <c r="C25" s="12"/>
      <c r="D25" s="12"/>
      <c r="E25" s="1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customFormat="false" ht="12.75" hidden="false" customHeight="false" outlineLevel="0" collapsed="false">
      <c r="A26" s="18" t="s">
        <v>32</v>
      </c>
      <c r="B26" s="17" t="n">
        <v>4</v>
      </c>
      <c r="C26" s="12"/>
      <c r="D26" s="12"/>
      <c r="E26" s="1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customFormat="false" ht="12.75" hidden="false" customHeight="false" outlineLevel="0" collapsed="false">
      <c r="A27" s="19" t="s">
        <v>33</v>
      </c>
      <c r="B27" s="17" t="n">
        <v>10</v>
      </c>
      <c r="C27" s="12"/>
      <c r="D27" s="12"/>
      <c r="E27" s="1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customFormat="false" ht="12.75" hidden="false" customHeight="false" outlineLevel="0" collapsed="false">
      <c r="A28" s="18" t="s">
        <v>34</v>
      </c>
      <c r="B28" s="16"/>
      <c r="C28" s="12"/>
      <c r="D28" s="1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customFormat="false" ht="12.75" hidden="false" customHeight="false" outlineLevel="0" collapsed="false">
      <c r="A29" s="2" t="s">
        <v>35</v>
      </c>
      <c r="B29" s="16"/>
      <c r="C29" s="12" t="n">
        <v>129</v>
      </c>
      <c r="D29" s="12" t="n">
        <f aca="false">B29*C29</f>
        <v>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customFormat="false" ht="12.75" hidden="false" customHeight="false" outlineLevel="0" collapsed="false">
      <c r="A30" s="5" t="s">
        <v>36</v>
      </c>
      <c r="B30" s="2" t="n">
        <f aca="false">B23+B24+B29</f>
        <v>22</v>
      </c>
      <c r="C30" s="12"/>
      <c r="D30" s="1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customFormat="false" ht="12.75" hidden="false" customHeight="false" outlineLevel="0" collapsed="false">
      <c r="A31" s="2" t="s">
        <v>37</v>
      </c>
      <c r="B31" s="2" t="n">
        <f aca="false">SUM(B13:B24)+B29-B17-B22</f>
        <v>2076.38</v>
      </c>
      <c r="C31" s="12" t="n">
        <f aca="false">D31/B31</f>
        <v>40.0330960614146</v>
      </c>
      <c r="D31" s="12" t="n">
        <f aca="false">SUM(D13:D29)</f>
        <v>83123.92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customFormat="false" ht="12.75" hidden="false" customHeight="false" outlineLevel="0" collapsed="false">
      <c r="A32" s="2" t="s">
        <v>38</v>
      </c>
      <c r="B32" s="2" t="n">
        <f aca="false">B31-B18</f>
        <v>2076.38</v>
      </c>
      <c r="C32" s="12" t="n">
        <f aca="false">D32/B32</f>
        <v>40.0330960614146</v>
      </c>
      <c r="D32" s="12" t="n">
        <f aca="false">D31-D18</f>
        <v>83123.92</v>
      </c>
      <c r="E32" s="2" t="s">
        <v>39</v>
      </c>
      <c r="F32" s="2"/>
      <c r="G32" s="2"/>
      <c r="H32" s="2"/>
      <c r="I32" s="2"/>
      <c r="J32" s="2"/>
      <c r="K32" s="2"/>
      <c r="L32" s="2"/>
      <c r="M32" s="2"/>
      <c r="N32" s="2"/>
      <c r="O32" s="2"/>
    </row>
    <row r="33" customFormat="false" ht="12.75" hidden="false" customHeight="false" outlineLevel="0" collapsed="false">
      <c r="A33" s="21" t="s">
        <v>40</v>
      </c>
      <c r="B33" s="21" t="n">
        <v>2950</v>
      </c>
      <c r="C33" s="21" t="n">
        <v>46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customFormat="false" ht="12.75" hidden="false" customHeight="false" outlineLevel="0" collapsed="false">
      <c r="A34" s="22" t="s">
        <v>41</v>
      </c>
      <c r="B34" s="22" t="n">
        <v>3100</v>
      </c>
      <c r="C34" s="22" t="n">
        <v>46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customFormat="false" ht="12.75" hidden="false" customHeight="false" outlineLevel="0" collapsed="false">
      <c r="A35" s="21" t="s">
        <v>42</v>
      </c>
      <c r="B35" s="21" t="n">
        <f aca="false">B13</f>
        <v>2054.38</v>
      </c>
      <c r="C35" s="21" t="n">
        <v>33</v>
      </c>
      <c r="D35" s="2"/>
      <c r="E35" s="2"/>
      <c r="F35" s="2"/>
      <c r="G35" s="2"/>
      <c r="H35" s="2"/>
      <c r="I35" s="2"/>
      <c r="J35" s="23"/>
      <c r="K35" s="23"/>
      <c r="L35" s="23"/>
      <c r="M35" s="23"/>
      <c r="N35" s="23"/>
      <c r="O35" s="23"/>
      <c r="P35" s="24"/>
      <c r="Q35" s="24"/>
      <c r="R35" s="24"/>
      <c r="S35" s="24"/>
      <c r="T35" s="24"/>
      <c r="U35" s="24"/>
    </row>
    <row r="36" customFormat="false" ht="12.75" hidden="false" customHeight="false" outlineLevel="0" collapsed="false">
      <c r="A36" s="22" t="s">
        <v>43</v>
      </c>
      <c r="B36" s="22" t="n">
        <v>3110</v>
      </c>
      <c r="C36" s="21"/>
      <c r="D36" s="2"/>
      <c r="E36" s="2"/>
      <c r="F36" s="2"/>
      <c r="G36" s="2"/>
      <c r="H36" s="2"/>
      <c r="I36" s="2"/>
      <c r="J36" s="23"/>
      <c r="K36" s="23"/>
      <c r="L36" s="23"/>
      <c r="M36" s="23"/>
      <c r="N36" s="23"/>
      <c r="O36" s="23"/>
      <c r="P36" s="24"/>
      <c r="Q36" s="24"/>
      <c r="R36" s="24"/>
      <c r="S36" s="24"/>
      <c r="T36" s="24"/>
      <c r="U36" s="24"/>
    </row>
    <row r="37" customFormat="false" ht="12.75" hidden="false" customHeight="false" outlineLevel="0" collapsed="false">
      <c r="A37" s="2" t="s">
        <v>45</v>
      </c>
      <c r="B37" s="8" t="n">
        <f aca="false">B33-B31</f>
        <v>873.62</v>
      </c>
      <c r="C37" s="2" t="s">
        <v>46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customFormat="false" ht="12.75" hidden="false" customHeight="false" outlineLevel="0" collapsed="false">
      <c r="A38" s="2"/>
      <c r="B38" s="8" t="n">
        <f aca="false">B34-B31</f>
        <v>1023.62</v>
      </c>
      <c r="C38" s="2" t="s">
        <v>47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40" customFormat="false" ht="12.75" hidden="false" customHeight="false" outlineLevel="0" collapsed="false">
      <c r="A40" s="20" t="s">
        <v>48</v>
      </c>
      <c r="B40" s="8" t="n">
        <f aca="false">IF(B37&lt;=0,(B37/6),0)</f>
        <v>0</v>
      </c>
      <c r="C40" s="8" t="n">
        <f aca="false">IF(B40&lt;0,B40/B22,0)</f>
        <v>0</v>
      </c>
    </row>
    <row r="41" customFormat="false" ht="12.75" hidden="false" customHeight="false" outlineLevel="0" collapsed="false">
      <c r="A41" s="20" t="s">
        <v>49</v>
      </c>
      <c r="B41" s="26" t="n">
        <f aca="false">(B17-B22)/B22</f>
        <v>-1</v>
      </c>
    </row>
    <row r="42" customFormat="false" ht="12.75" hidden="false" customHeight="false" outlineLevel="0" collapsed="false">
      <c r="C42" s="28"/>
      <c r="G42" s="24"/>
      <c r="H42" s="24"/>
      <c r="I42" s="24"/>
    </row>
  </sheetData>
  <sheetProtection sheet="true" objects="true" scenarios="true"/>
  <mergeCells count="6">
    <mergeCell ref="B5:C5"/>
    <mergeCell ref="B6:C6"/>
    <mergeCell ref="B7:C7"/>
    <mergeCell ref="B8:C8"/>
    <mergeCell ref="B9:C9"/>
    <mergeCell ref="B10:C10"/>
  </mergeCells>
  <conditionalFormatting sqref="B40:C40">
    <cfRule type="cellIs" priority="2" operator="lessThan" aboveAverage="0" equalAverage="0" bottom="0" percent="0" rank="0" text="" dxfId="63">
      <formula>0</formula>
    </cfRule>
    <cfRule type="expression" priority="3" aboveAverage="0" equalAverage="0" bottom="0" percent="0" rank="0" text="" dxfId="64">
      <formula>"&lt;0"</formula>
    </cfRule>
  </conditionalFormatting>
  <conditionalFormatting sqref="B37:B38">
    <cfRule type="cellIs" priority="4" operator="lessThan" aboveAverage="0" equalAverage="0" bottom="0" percent="0" rank="0" text="" dxfId="65">
      <formula>0</formula>
    </cfRule>
    <cfRule type="expression" priority="5" aboveAverage="0" equalAverage="0" bottom="0" percent="0" rank="0" text="" dxfId="66">
      <formula>"&lt;0"</formula>
    </cfRule>
  </conditionalFormatting>
  <conditionalFormatting sqref="B37:B38">
    <cfRule type="cellIs" priority="6" operator="lessThan" aboveAverage="0" equalAverage="0" bottom="0" percent="0" rank="0" text="" dxfId="67">
      <formula>0</formula>
    </cfRule>
    <cfRule type="expression" priority="7" aboveAverage="0" equalAverage="0" bottom="0" percent="0" rank="0" text="" dxfId="68">
      <formula>"&lt;0"</formula>
    </cfRule>
  </conditionalFormatting>
  <conditionalFormatting sqref="B37:B38">
    <cfRule type="cellIs" priority="8" operator="lessThan" aboveAverage="0" equalAverage="0" bottom="0" percent="0" rank="0" text="" dxfId="69">
      <formula>0</formula>
    </cfRule>
    <cfRule type="cellIs" priority="9" operator="lessThan" aboveAverage="0" equalAverage="0" bottom="0" percent="0" rank="0" text="" dxfId="70">
      <formula>0</formula>
    </cfRule>
    <cfRule type="cellIs" priority="10" operator="lessThan" aboveAverage="0" equalAverage="0" bottom="0" percent="0" rank="0" text="" dxfId="71">
      <formula>-127.1</formula>
    </cfRule>
    <cfRule type="cellIs" priority="11" operator="lessThan" aboveAverage="0" equalAverage="0" bottom="0" percent="0" rank="0" text="" dxfId="72">
      <formula>0</formula>
    </cfRule>
    <cfRule type="expression" priority="12" aboveAverage="0" equalAverage="0" bottom="0" percent="0" rank="0" text="" dxfId="73">
      <formula>"&lt;0"</formula>
    </cfRule>
  </conditionalFormatting>
  <conditionalFormatting sqref="B40">
    <cfRule type="cellIs" priority="13" operator="lessThan" aboveAverage="0" equalAverage="0" bottom="0" percent="0" rank="0" text="" dxfId="74">
      <formula>0</formula>
    </cfRule>
    <cfRule type="cellIs" priority="14" operator="lessThan" aboveAverage="0" equalAverage="0" bottom="0" percent="0" rank="0" text="" dxfId="75">
      <formula>0</formula>
    </cfRule>
    <cfRule type="cellIs" priority="15" operator="lessThan" aboveAverage="0" equalAverage="0" bottom="0" percent="0" rank="0" text="" dxfId="76">
      <formula>-127.1</formula>
    </cfRule>
    <cfRule type="cellIs" priority="16" operator="lessThan" aboveAverage="0" equalAverage="0" bottom="0" percent="0" rank="0" text="" dxfId="77">
      <formula>0</formula>
    </cfRule>
    <cfRule type="expression" priority="17" aboveAverage="0" equalAverage="0" bottom="0" percent="0" rank="0" text="" dxfId="78">
      <formula>"&lt;0"</formula>
    </cfRule>
  </conditionalFormatting>
  <conditionalFormatting sqref="C40">
    <cfRule type="cellIs" priority="18" operator="lessThan" aboveAverage="0" equalAverage="0" bottom="0" percent="0" rank="0" text="" dxfId="79">
      <formula>0</formula>
    </cfRule>
    <cfRule type="cellIs" priority="19" operator="lessThan" aboveAverage="0" equalAverage="0" bottom="0" percent="0" rank="0" text="" dxfId="80">
      <formula>0</formula>
    </cfRule>
    <cfRule type="cellIs" priority="20" operator="lessThan" aboveAverage="0" equalAverage="0" bottom="0" percent="0" rank="0" text="" dxfId="81">
      <formula>-127.1</formula>
    </cfRule>
    <cfRule type="cellIs" priority="21" operator="lessThan" aboveAverage="0" equalAverage="0" bottom="0" percent="0" rank="0" text="" dxfId="82">
      <formula>0</formula>
    </cfRule>
    <cfRule type="expression" priority="22" aboveAverage="0" equalAverage="0" bottom="0" percent="0" rank="0" text="" dxfId="83">
      <formula>"&lt;0"</formula>
    </cfRule>
  </conditionalFormatting>
  <conditionalFormatting sqref="B40">
    <cfRule type="cellIs" priority="23" operator="lessThan" aboveAverage="0" equalAverage="0" bottom="0" percent="0" rank="0" text="" dxfId="84">
      <formula>0</formula>
    </cfRule>
    <cfRule type="cellIs" priority="24" operator="lessThan" aboveAverage="0" equalAverage="0" bottom="0" percent="0" rank="0" text="" dxfId="85">
      <formula>0</formula>
    </cfRule>
    <cfRule type="cellIs" priority="25" operator="lessThan" aboveAverage="0" equalAverage="0" bottom="0" percent="0" rank="0" text="" dxfId="86">
      <formula>-127.1</formula>
    </cfRule>
    <cfRule type="cellIs" priority="26" operator="lessThan" aboveAverage="0" equalAverage="0" bottom="0" percent="0" rank="0" text="" dxfId="87">
      <formula>0</formula>
    </cfRule>
    <cfRule type="expression" priority="27" aboveAverage="0" equalAverage="0" bottom="0" percent="0" rank="0" text="" dxfId="88">
      <formula>"&lt;0"</formula>
    </cfRule>
  </conditionalFormatting>
  <conditionalFormatting sqref="C40">
    <cfRule type="cellIs" priority="28" operator="lessThan" aboveAverage="0" equalAverage="0" bottom="0" percent="0" rank="0" text="" dxfId="89">
      <formula>0</formula>
    </cfRule>
    <cfRule type="cellIs" priority="29" operator="lessThan" aboveAverage="0" equalAverage="0" bottom="0" percent="0" rank="0" text="" dxfId="90">
      <formula>0</formula>
    </cfRule>
    <cfRule type="cellIs" priority="30" operator="lessThan" aboveAverage="0" equalAverage="0" bottom="0" percent="0" rank="0" text="" dxfId="91">
      <formula>-127.1</formula>
    </cfRule>
    <cfRule type="cellIs" priority="31" operator="lessThan" aboveAverage="0" equalAverage="0" bottom="0" percent="0" rank="0" text="" dxfId="92">
      <formula>0</formula>
    </cfRule>
    <cfRule type="expression" priority="32" aboveAverage="0" equalAverage="0" bottom="0" percent="0" rank="0" text="" dxfId="93">
      <formula>"&lt;0"</formula>
    </cfRule>
  </conditionalFormatting>
  <conditionalFormatting sqref="B37:B38">
    <cfRule type="cellIs" priority="33" operator="lessThan" aboveAverage="0" equalAverage="0" bottom="0" percent="0" rank="0" text="" dxfId="94">
      <formula>0</formula>
    </cfRule>
    <cfRule type="cellIs" priority="34" operator="lessThan" aboveAverage="0" equalAverage="0" bottom="0" percent="0" rank="0" text="" dxfId="95">
      <formula>0</formula>
    </cfRule>
    <cfRule type="cellIs" priority="35" operator="lessThan" aboveAverage="0" equalAverage="0" bottom="0" percent="0" rank="0" text="" dxfId="96">
      <formula>-127.1</formula>
    </cfRule>
    <cfRule type="cellIs" priority="36" operator="lessThan" aboveAverage="0" equalAverage="0" bottom="0" percent="0" rank="0" text="" dxfId="97">
      <formula>0</formula>
    </cfRule>
    <cfRule type="expression" priority="37" aboveAverage="0" equalAverage="0" bottom="0" percent="0" rank="0" text="" dxfId="98">
      <formula>"&lt;0"</formula>
    </cfRule>
  </conditionalFormatting>
  <conditionalFormatting sqref="B40">
    <cfRule type="cellIs" priority="38" operator="lessThan" aboveAverage="0" equalAverage="0" bottom="0" percent="0" rank="0" text="" dxfId="99">
      <formula>0</formula>
    </cfRule>
    <cfRule type="cellIs" priority="39" operator="lessThan" aboveAverage="0" equalAverage="0" bottom="0" percent="0" rank="0" text="" dxfId="100">
      <formula>0</formula>
    </cfRule>
    <cfRule type="cellIs" priority="40" operator="lessThan" aboveAverage="0" equalAverage="0" bottom="0" percent="0" rank="0" text="" dxfId="101">
      <formula>-127.1</formula>
    </cfRule>
    <cfRule type="cellIs" priority="41" operator="lessThan" aboveAverage="0" equalAverage="0" bottom="0" percent="0" rank="0" text="" dxfId="102">
      <formula>0</formula>
    </cfRule>
    <cfRule type="expression" priority="42" aboveAverage="0" equalAverage="0" bottom="0" percent="0" rank="0" text="" dxfId="103">
      <formula>"&lt;0"</formula>
    </cfRule>
  </conditionalFormatting>
  <conditionalFormatting sqref="C40">
    <cfRule type="cellIs" priority="43" operator="lessThan" aboveAverage="0" equalAverage="0" bottom="0" percent="0" rank="0" text="" dxfId="104">
      <formula>0</formula>
    </cfRule>
    <cfRule type="cellIs" priority="44" operator="lessThan" aboveAverage="0" equalAverage="0" bottom="0" percent="0" rank="0" text="" dxfId="105">
      <formula>0</formula>
    </cfRule>
    <cfRule type="cellIs" priority="45" operator="lessThan" aboveAverage="0" equalAverage="0" bottom="0" percent="0" rank="0" text="" dxfId="106">
      <formula>-127.1</formula>
    </cfRule>
    <cfRule type="cellIs" priority="46" operator="lessThan" aboveAverage="0" equalAverage="0" bottom="0" percent="0" rank="0" text="" dxfId="107">
      <formula>0</formula>
    </cfRule>
    <cfRule type="expression" priority="47" aboveAverage="0" equalAverage="0" bottom="0" percent="0" rank="0" text="" dxfId="108">
      <formula>"&lt;0"</formula>
    </cfRule>
  </conditionalFormatting>
  <printOptions headings="false" gridLines="false" gridLinesSet="true" horizontalCentered="false" verticalCentered="false"/>
  <pageMargins left="0.5" right="0.5" top="1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V39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35"/>
    <col collapsed="false" customWidth="true" hidden="false" outlineLevel="0" max="2" min="2" style="0" width="12.33"/>
    <col collapsed="false" customWidth="true" hidden="false" outlineLevel="0" max="4" min="4" style="0" width="10.65"/>
    <col collapsed="false" customWidth="true" hidden="false" outlineLevel="0" max="5" min="5" style="0" width="10.16"/>
    <col collapsed="false" customWidth="true" hidden="false" outlineLevel="0" max="6" min="6" style="0" width="7.34"/>
    <col collapsed="false" customWidth="true" hidden="false" outlineLevel="0" max="9" min="7" style="0" width="5.16"/>
    <col collapsed="false" customWidth="true" hidden="false" outlineLevel="0" max="10" min="10" style="0" width="3.33"/>
    <col collapsed="false" customWidth="true" hidden="false" outlineLevel="0" max="14" min="11" style="0" width="3.16"/>
    <col collapsed="false" customWidth="true" hidden="false" outlineLevel="0" max="15" min="15" style="0" width="29.33"/>
    <col collapsed="false" customWidth="true" hidden="false" outlineLevel="0" max="20" min="16" style="0" width="3.16"/>
    <col collapsed="false" customWidth="true" hidden="false" outlineLevel="0" max="21" min="21" style="0" width="8.33"/>
  </cols>
  <sheetData>
    <row r="1" customFormat="false" ht="18" hidden="false" customHeight="false" outlineLevel="0" collapsed="false">
      <c r="A1" s="1" t="s">
        <v>82</v>
      </c>
      <c r="B1" s="1" t="s">
        <v>83</v>
      </c>
      <c r="C1" s="2"/>
      <c r="D1" s="3" t="s">
        <v>2</v>
      </c>
      <c r="E1" s="4" t="n">
        <v>44145</v>
      </c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2.75" hidden="false" customHeight="false" outlineLevel="0" collapsed="false">
      <c r="A2" s="27" t="s">
        <v>84</v>
      </c>
      <c r="B2" s="2" t="s">
        <v>85</v>
      </c>
      <c r="C2" s="2"/>
      <c r="D2" s="2"/>
      <c r="E2" s="4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2.75" hidden="false" customHeight="false" outlineLevel="0" collapsed="false">
      <c r="A3" s="2" t="s">
        <v>53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Format="false" ht="12.75" hidden="false" customHeight="fals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customFormat="false" ht="12.75" hidden="false" customHeight="false" outlineLevel="0" collapsed="false">
      <c r="A5" s="2" t="s">
        <v>10</v>
      </c>
      <c r="B5" s="7"/>
      <c r="C5" s="7"/>
      <c r="D5" s="2"/>
      <c r="E5" s="2"/>
      <c r="F5" s="2"/>
      <c r="G5" s="3" t="s">
        <v>54</v>
      </c>
      <c r="H5" s="3" t="s">
        <v>55</v>
      </c>
      <c r="I5" s="2" t="s">
        <v>8</v>
      </c>
      <c r="J5" s="2"/>
      <c r="K5" s="2"/>
      <c r="L5" s="2"/>
      <c r="M5" s="2"/>
      <c r="N5" s="2"/>
      <c r="O5" s="2"/>
    </row>
    <row r="6" customFormat="false" ht="12.75" hidden="false" customHeight="false" outlineLevel="0" collapsed="false">
      <c r="A6" s="2" t="s">
        <v>11</v>
      </c>
      <c r="B6" s="9"/>
      <c r="C6" s="9"/>
      <c r="D6" s="2"/>
      <c r="E6" s="2"/>
      <c r="F6" s="8" t="n">
        <v>35</v>
      </c>
      <c r="G6" s="2" t="n">
        <v>1500</v>
      </c>
      <c r="H6" s="2" t="n">
        <v>1500</v>
      </c>
      <c r="I6" s="2"/>
      <c r="J6" s="2"/>
      <c r="K6" s="2"/>
      <c r="L6" s="2"/>
      <c r="M6" s="2"/>
      <c r="N6" s="2"/>
      <c r="O6" s="2"/>
    </row>
    <row r="7" customFormat="false" ht="12.75" hidden="false" customHeight="false" outlineLevel="0" collapsed="false">
      <c r="A7" s="2" t="s">
        <v>12</v>
      </c>
      <c r="B7" s="9"/>
      <c r="C7" s="9"/>
      <c r="D7" s="2"/>
      <c r="E7" s="2"/>
      <c r="F7" s="8" t="n">
        <v>35</v>
      </c>
      <c r="G7" s="2" t="n">
        <v>1950</v>
      </c>
      <c r="H7" s="2" t="n">
        <v>1950</v>
      </c>
      <c r="I7" s="2"/>
      <c r="J7" s="2"/>
      <c r="K7" s="2"/>
      <c r="L7" s="2"/>
      <c r="M7" s="2"/>
      <c r="N7" s="2"/>
      <c r="O7" s="2"/>
    </row>
    <row r="8" customFormat="false" ht="12.75" hidden="false" customHeight="false" outlineLevel="0" collapsed="false">
      <c r="A8" s="2" t="s">
        <v>13</v>
      </c>
      <c r="B8" s="9"/>
      <c r="C8" s="9"/>
      <c r="D8" s="2"/>
      <c r="E8" s="2"/>
      <c r="F8" s="8" t="n">
        <v>37.5</v>
      </c>
      <c r="G8" s="2" t="n">
        <v>2200</v>
      </c>
      <c r="H8" s="2" t="n">
        <v>2200</v>
      </c>
      <c r="I8" s="2"/>
      <c r="J8" s="2"/>
      <c r="K8" s="2"/>
      <c r="L8" s="2"/>
      <c r="M8" s="2"/>
      <c r="N8" s="2"/>
      <c r="O8" s="2"/>
    </row>
    <row r="9" customFormat="false" ht="12.75" hidden="false" customHeight="false" outlineLevel="0" collapsed="false">
      <c r="A9" s="2" t="s">
        <v>14</v>
      </c>
      <c r="B9" s="9"/>
      <c r="C9" s="9"/>
      <c r="D9" s="2"/>
      <c r="E9" s="2"/>
      <c r="F9" s="8" t="n">
        <v>38.5</v>
      </c>
      <c r="G9" s="2" t="n">
        <v>2300</v>
      </c>
      <c r="H9" s="2" t="n">
        <v>2200</v>
      </c>
      <c r="I9" s="2"/>
      <c r="J9" s="2"/>
      <c r="K9" s="2"/>
      <c r="L9" s="2"/>
      <c r="M9" s="2"/>
      <c r="N9" s="2"/>
      <c r="O9" s="2"/>
    </row>
    <row r="10" customFormat="false" ht="12.75" hidden="false" customHeight="false" outlineLevel="0" collapsed="false">
      <c r="A10" s="2" t="s">
        <v>15</v>
      </c>
      <c r="B10" s="9"/>
      <c r="C10" s="9"/>
      <c r="D10" s="2"/>
      <c r="E10" s="2"/>
      <c r="F10" s="8" t="n">
        <v>40.5</v>
      </c>
      <c r="G10" s="2" t="n">
        <v>2500</v>
      </c>
      <c r="H10" s="2" t="n">
        <v>2200</v>
      </c>
      <c r="I10" s="2"/>
      <c r="J10" s="2"/>
      <c r="K10" s="2"/>
      <c r="L10" s="2"/>
      <c r="M10" s="2"/>
      <c r="N10" s="2"/>
      <c r="O10" s="2"/>
    </row>
    <row r="11" customFormat="false" ht="12.75" hidden="false" customHeight="false" outlineLevel="0" collapsed="false">
      <c r="A11" s="2"/>
      <c r="B11" s="2"/>
      <c r="C11" s="2"/>
      <c r="D11" s="2"/>
      <c r="E11" s="2"/>
      <c r="F11" s="8" t="n">
        <v>40.5</v>
      </c>
      <c r="G11" s="2" t="n">
        <v>2500</v>
      </c>
      <c r="H11" s="2" t="n">
        <v>1500</v>
      </c>
      <c r="I11" s="2"/>
      <c r="J11" s="2"/>
      <c r="K11" s="2"/>
      <c r="L11" s="2"/>
      <c r="M11" s="2"/>
      <c r="N11" s="2"/>
      <c r="O11" s="2"/>
      <c r="V11" s="10"/>
    </row>
    <row r="12" customFormat="false" ht="12.75" hidden="false" customHeight="false" outlineLevel="0" collapsed="false">
      <c r="A12" s="2"/>
      <c r="B12" s="11" t="s">
        <v>16</v>
      </c>
      <c r="C12" s="11" t="s">
        <v>17</v>
      </c>
      <c r="D12" s="11" t="s">
        <v>18</v>
      </c>
      <c r="E12" s="5"/>
      <c r="F12" s="8" t="n">
        <v>41</v>
      </c>
      <c r="G12" s="2" t="n">
        <v>2550</v>
      </c>
      <c r="H12" s="2"/>
      <c r="I12" s="2"/>
      <c r="J12" s="2"/>
      <c r="K12" s="2"/>
      <c r="L12" s="2"/>
      <c r="M12" s="2"/>
      <c r="N12" s="2"/>
      <c r="O12" s="2"/>
    </row>
    <row r="13" customFormat="false" ht="12.75" hidden="false" customHeight="false" outlineLevel="0" collapsed="false">
      <c r="A13" s="2" t="s">
        <v>19</v>
      </c>
      <c r="B13" s="2" t="n">
        <v>1709.31</v>
      </c>
      <c r="C13" s="12" t="n">
        <v>41.03</v>
      </c>
      <c r="D13" s="12" t="n">
        <v>70127.35</v>
      </c>
      <c r="E13" s="12"/>
      <c r="F13" s="8" t="n">
        <v>47.25</v>
      </c>
      <c r="G13" s="2" t="n">
        <v>2550</v>
      </c>
      <c r="H13" s="2"/>
      <c r="I13" s="2"/>
      <c r="J13" s="2"/>
      <c r="K13" s="2"/>
      <c r="L13" s="2"/>
      <c r="M13" s="2"/>
      <c r="N13" s="2"/>
      <c r="O13" s="2"/>
    </row>
    <row r="14" customFormat="false" ht="12.75" hidden="false" customHeight="false" outlineLevel="0" collapsed="false">
      <c r="A14" s="2" t="s">
        <v>20</v>
      </c>
      <c r="B14" s="2"/>
      <c r="C14" s="12"/>
      <c r="D14" s="12"/>
      <c r="E14" s="12"/>
      <c r="F14" s="8" t="n">
        <v>47.25</v>
      </c>
      <c r="G14" s="2" t="n">
        <v>1500</v>
      </c>
      <c r="H14" s="2"/>
      <c r="I14" s="2"/>
      <c r="J14" s="2"/>
      <c r="K14" s="2"/>
      <c r="L14" s="2"/>
      <c r="M14" s="2"/>
      <c r="N14" s="2"/>
      <c r="O14" s="2"/>
    </row>
    <row r="15" customFormat="false" ht="12.75" hidden="false" customHeight="false" outlineLevel="0" collapsed="false">
      <c r="A15" s="2" t="s">
        <v>21</v>
      </c>
      <c r="B15" s="13"/>
      <c r="C15" s="12" t="n">
        <v>37</v>
      </c>
      <c r="D15" s="12" t="n">
        <f aca="false">B15*C15</f>
        <v>0</v>
      </c>
      <c r="E15" s="12"/>
      <c r="F15" s="8" t="n">
        <f aca="false">C27</f>
        <v>41.7125471463805</v>
      </c>
      <c r="G15" s="2"/>
      <c r="H15" s="2"/>
      <c r="I15" s="2" t="n">
        <f aca="false">B27</f>
        <v>1731.31</v>
      </c>
      <c r="J15" s="2"/>
      <c r="K15" s="2"/>
      <c r="L15" s="2"/>
      <c r="M15" s="2"/>
      <c r="N15" s="2"/>
      <c r="O15" s="2"/>
    </row>
    <row r="16" customFormat="false" ht="12.75" hidden="false" customHeight="false" outlineLevel="0" collapsed="false">
      <c r="A16" s="2" t="s">
        <v>22</v>
      </c>
      <c r="B16" s="13"/>
      <c r="C16" s="12" t="n">
        <v>73</v>
      </c>
      <c r="D16" s="12" t="n">
        <f aca="false">B16*C16</f>
        <v>0</v>
      </c>
      <c r="E16" s="12"/>
      <c r="F16" s="12" t="n">
        <f aca="false">C28</f>
        <v>41.7125471463805</v>
      </c>
      <c r="G16" s="2"/>
      <c r="H16" s="2"/>
      <c r="I16" s="2" t="n">
        <f aca="false">B28</f>
        <v>1731.31</v>
      </c>
      <c r="J16" s="2"/>
      <c r="K16" s="2"/>
      <c r="L16" s="2"/>
      <c r="M16" s="2"/>
      <c r="N16" s="2"/>
      <c r="O16" s="2"/>
    </row>
    <row r="17" customFormat="false" ht="12.75" hidden="false" customHeight="false" outlineLevel="0" collapsed="false">
      <c r="A17" s="2" t="s">
        <v>23</v>
      </c>
      <c r="B17" s="13"/>
      <c r="C17" s="12"/>
      <c r="D17" s="12"/>
      <c r="E17" s="1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customFormat="false" ht="12.75" hidden="false" customHeight="false" outlineLevel="0" collapsed="false">
      <c r="A18" s="20" t="s">
        <v>56</v>
      </c>
      <c r="B18" s="2" t="n">
        <f aca="false">B17*6</f>
        <v>0</v>
      </c>
      <c r="C18" s="12" t="n">
        <v>48</v>
      </c>
      <c r="D18" s="12" t="n">
        <f aca="false">B18*C18</f>
        <v>0</v>
      </c>
      <c r="E18" s="1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customFormat="false" ht="12.75" hidden="false" customHeight="false" outlineLevel="0" collapsed="false">
      <c r="A19" s="18" t="s">
        <v>57</v>
      </c>
      <c r="B19" s="2"/>
      <c r="C19" s="12"/>
      <c r="D19" s="12"/>
      <c r="E19" s="1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customFormat="false" ht="12.75" hidden="false" customHeight="false" outlineLevel="0" collapsed="false">
      <c r="A20" s="18" t="s">
        <v>58</v>
      </c>
      <c r="B20" s="2"/>
      <c r="C20" s="12"/>
      <c r="D20" s="12"/>
      <c r="E20" s="1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customFormat="false" ht="12.75" hidden="false" customHeight="false" outlineLevel="0" collapsed="false">
      <c r="A21" s="15" t="s">
        <v>28</v>
      </c>
      <c r="B21" s="13" t="n">
        <v>8</v>
      </c>
      <c r="C21" s="12"/>
      <c r="D21" s="12"/>
      <c r="E21" s="1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customFormat="false" ht="12.75" hidden="false" customHeight="false" outlineLevel="0" collapsed="false">
      <c r="A22" s="2" t="s">
        <v>59</v>
      </c>
      <c r="B22" s="2" t="n">
        <f aca="false">SUM(B23:B26)</f>
        <v>22</v>
      </c>
      <c r="C22" s="12" t="n">
        <v>95</v>
      </c>
      <c r="D22" s="12" t="n">
        <f aca="false">B22*C22</f>
        <v>2090</v>
      </c>
      <c r="E22" s="1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customFormat="false" ht="12.75" hidden="false" customHeight="false" outlineLevel="0" collapsed="false">
      <c r="A23" s="18" t="s">
        <v>31</v>
      </c>
      <c r="B23" s="17" t="n">
        <v>8</v>
      </c>
      <c r="C23" s="12"/>
      <c r="D23" s="12"/>
      <c r="E23" s="1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customFormat="false" ht="12.75" hidden="false" customHeight="false" outlineLevel="0" collapsed="false">
      <c r="A24" s="18" t="s">
        <v>32</v>
      </c>
      <c r="B24" s="17" t="n">
        <v>4</v>
      </c>
      <c r="C24" s="12"/>
      <c r="D24" s="12"/>
      <c r="E24" s="1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customFormat="false" ht="12.75" hidden="false" customHeight="false" outlineLevel="0" collapsed="false">
      <c r="A25" s="19" t="s">
        <v>33</v>
      </c>
      <c r="B25" s="17" t="n">
        <v>10</v>
      </c>
      <c r="C25" s="12"/>
      <c r="D25" s="12"/>
      <c r="E25" s="1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customFormat="false" ht="12.75" hidden="false" customHeight="false" outlineLevel="0" collapsed="false">
      <c r="A26" s="18" t="s">
        <v>34</v>
      </c>
      <c r="B26" s="16"/>
      <c r="C26" s="12"/>
      <c r="D26" s="12"/>
      <c r="E26" s="1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customFormat="false" ht="12.75" hidden="false" customHeight="false" outlineLevel="0" collapsed="false">
      <c r="A27" s="2" t="s">
        <v>37</v>
      </c>
      <c r="B27" s="2" t="n">
        <f aca="false">SUM(B13:B22)-B17-B21</f>
        <v>1731.31</v>
      </c>
      <c r="C27" s="12" t="n">
        <f aca="false">D27/B27</f>
        <v>41.7125471463805</v>
      </c>
      <c r="D27" s="12" t="n">
        <f aca="false">SUM(D13:D26)</f>
        <v>72217.35</v>
      </c>
      <c r="E27" s="1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customFormat="false" ht="12.75" hidden="false" customHeight="false" outlineLevel="0" collapsed="false">
      <c r="A28" s="2" t="s">
        <v>38</v>
      </c>
      <c r="B28" s="2" t="n">
        <f aca="false">B27-B18</f>
        <v>1731.31</v>
      </c>
      <c r="C28" s="12" t="n">
        <f aca="false">D28/B28</f>
        <v>41.7125471463805</v>
      </c>
      <c r="D28" s="12" t="n">
        <f aca="false">D27-D18</f>
        <v>72217.35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customFormat="false" ht="12.75" hidden="false" customHeight="false" outlineLevel="0" collapsed="false">
      <c r="A29" s="22" t="s">
        <v>60</v>
      </c>
      <c r="B29" s="22" t="n">
        <v>2550</v>
      </c>
      <c r="C29" s="22" t="n">
        <v>47.3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customFormat="false" ht="12.75" hidden="false" customHeight="false" outlineLevel="0" collapsed="false">
      <c r="A30" s="21" t="s">
        <v>42</v>
      </c>
      <c r="B30" s="21" t="n">
        <f aca="false">B13</f>
        <v>1709.31</v>
      </c>
      <c r="C30" s="21" t="n">
        <v>35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customFormat="false" ht="12.75" hidden="false" customHeight="false" outlineLevel="0" collapsed="false">
      <c r="A31" s="2" t="s">
        <v>45</v>
      </c>
      <c r="B31" s="8" t="n">
        <f aca="false">B29-B27</f>
        <v>818.69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customFormat="false" ht="12.75" hidden="false" customHeight="false" outlineLevel="0" collapsed="false">
      <c r="A32" s="20" t="s">
        <v>49</v>
      </c>
      <c r="B32" s="8" t="n">
        <f aca="false">(B17-B21)/B21</f>
        <v>-1</v>
      </c>
      <c r="C32" s="2"/>
      <c r="D32" s="2"/>
      <c r="E32" s="2" t="s">
        <v>39</v>
      </c>
      <c r="F32" s="2"/>
      <c r="G32" s="2"/>
      <c r="H32" s="2"/>
      <c r="I32" s="2"/>
      <c r="J32" s="2"/>
      <c r="K32" s="2"/>
      <c r="L32" s="2"/>
      <c r="M32" s="2"/>
      <c r="N32" s="2"/>
      <c r="O32" s="2"/>
    </row>
    <row r="33" customFormat="false" ht="12.75" hidden="false" customHeight="false" outlineLevel="0" collapsed="false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customFormat="false" ht="12.75" hidden="false" customHeight="false" outlineLevel="0" collapsed="false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customFormat="false" ht="12.75" hidden="false" customHeight="false" outlineLevel="0" collapsed="false">
      <c r="F35" s="2"/>
      <c r="G35" s="2"/>
      <c r="H35" s="2"/>
      <c r="I35" s="2"/>
    </row>
    <row r="36" customFormat="false" ht="12.75" hidden="false" customHeight="false" outlineLevel="0" collapsed="false"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</row>
    <row r="38" customFormat="false" ht="12.75" hidden="false" customHeight="false" outlineLevel="0" collapsed="false">
      <c r="G38" s="24"/>
      <c r="H38" s="24"/>
      <c r="I38" s="24"/>
    </row>
    <row r="39" customFormat="false" ht="12.75" hidden="false" customHeight="false" outlineLevel="0" collapsed="false">
      <c r="C39" s="28"/>
    </row>
  </sheetData>
  <sheetProtection sheet="true" objects="true" scenarios="true"/>
  <mergeCells count="6">
    <mergeCell ref="B5:C5"/>
    <mergeCell ref="B6:C6"/>
    <mergeCell ref="B7:C7"/>
    <mergeCell ref="B8:C8"/>
    <mergeCell ref="B9:C9"/>
    <mergeCell ref="B10:C10"/>
  </mergeCells>
  <conditionalFormatting sqref="B31">
    <cfRule type="cellIs" priority="2" operator="lessThan" aboveAverage="0" equalAverage="0" bottom="0" percent="0" rank="0" text="" dxfId="109">
      <formula>0</formula>
    </cfRule>
    <cfRule type="expression" priority="3" aboveAverage="0" equalAverage="0" bottom="0" percent="0" rank="0" text="" dxfId="110">
      <formula>"&lt;0"</formula>
    </cfRule>
  </conditionalFormatting>
  <conditionalFormatting sqref="B31">
    <cfRule type="cellIs" priority="4" operator="lessThan" aboveAverage="0" equalAverage="0" bottom="0" percent="0" rank="0" text="" dxfId="111">
      <formula>0</formula>
    </cfRule>
    <cfRule type="cellIs" priority="5" operator="lessThan" aboveAverage="0" equalAverage="0" bottom="0" percent="0" rank="0" text="" dxfId="112">
      <formula>0</formula>
    </cfRule>
    <cfRule type="cellIs" priority="6" operator="lessThan" aboveAverage="0" equalAverage="0" bottom="0" percent="0" rank="0" text="" dxfId="113">
      <formula>-127.1</formula>
    </cfRule>
    <cfRule type="cellIs" priority="7" operator="lessThan" aboveAverage="0" equalAverage="0" bottom="0" percent="0" rank="0" text="" dxfId="114">
      <formula>0</formula>
    </cfRule>
    <cfRule type="expression" priority="8" aboveAverage="0" equalAverage="0" bottom="0" percent="0" rank="0" text="" dxfId="115">
      <formula>"&lt;0"</formula>
    </cfRule>
  </conditionalFormatting>
  <conditionalFormatting sqref="B31">
    <cfRule type="cellIs" priority="9" operator="lessThan" aboveAverage="0" equalAverage="0" bottom="0" percent="0" rank="0" text="" dxfId="116">
      <formula>0</formula>
    </cfRule>
    <cfRule type="cellIs" priority="10" operator="lessThan" aboveAverage="0" equalAverage="0" bottom="0" percent="0" rank="0" text="" dxfId="117">
      <formula>0</formula>
    </cfRule>
    <cfRule type="cellIs" priority="11" operator="lessThan" aboveAverage="0" equalAverage="0" bottom="0" percent="0" rank="0" text="" dxfId="118">
      <formula>-127.1</formula>
    </cfRule>
    <cfRule type="cellIs" priority="12" operator="lessThan" aboveAverage="0" equalAverage="0" bottom="0" percent="0" rank="0" text="" dxfId="119">
      <formula>0</formula>
    </cfRule>
    <cfRule type="expression" priority="13" aboveAverage="0" equalAverage="0" bottom="0" percent="0" rank="0" text="" dxfId="120">
      <formula>"&lt;0"</formula>
    </cfRule>
  </conditionalFormatting>
  <printOptions headings="false" gridLines="false" gridLinesSet="true" horizontalCentered="false" verticalCentered="false"/>
  <pageMargins left="0.5" right="0.5" top="1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2002-12-29T23:54:49Z</dcterms:created>
  <dc:creator>Bill</dc:creator>
  <dc:description/>
  <dc:language>en-US</dc:language>
  <cp:lastModifiedBy/>
  <cp:lastPrinted>2020-04-29T09:39:11Z</cp:lastPrinted>
  <dcterms:modified xsi:type="dcterms:W3CDTF">2024-04-14T14:03:52Z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